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5" l="1"/>
  <c r="G9" i="10"/>
  <c r="E12" i="3"/>
  <c r="C19" i="8"/>
  <c r="D32" i="7"/>
  <c r="D31" i="7" s="1"/>
  <c r="D28" i="7"/>
  <c r="D27" i="7" s="1"/>
  <c r="D23" i="7"/>
  <c r="D24" i="7"/>
  <c r="E29" i="3"/>
  <c r="D67" i="7"/>
  <c r="C73" i="7" l="1"/>
  <c r="D22" i="7"/>
  <c r="E29" i="7"/>
  <c r="E30" i="7"/>
  <c r="E33" i="7"/>
  <c r="E34" i="7"/>
  <c r="C32" i="7"/>
  <c r="E32" i="7" s="1"/>
  <c r="C28" i="7"/>
  <c r="C27" i="7" s="1"/>
  <c r="E27" i="7" s="1"/>
  <c r="D13" i="5"/>
  <c r="C11" i="5"/>
  <c r="D11" i="5" s="1"/>
  <c r="C10" i="5" l="1"/>
  <c r="D10" i="5" s="1"/>
  <c r="E28" i="7"/>
  <c r="C31" i="7"/>
  <c r="E31" i="7" s="1"/>
  <c r="E78" i="7"/>
  <c r="D77" i="7"/>
  <c r="D76" i="7" s="1"/>
  <c r="E75" i="7"/>
  <c r="E69" i="7"/>
  <c r="E70" i="7"/>
  <c r="E72" i="7"/>
  <c r="D68" i="7"/>
  <c r="D71" i="7"/>
  <c r="E63" i="7"/>
  <c r="E64" i="7"/>
  <c r="E66" i="7"/>
  <c r="E58" i="7"/>
  <c r="D57" i="7"/>
  <c r="D56" i="7" s="1"/>
  <c r="C57" i="7"/>
  <c r="E57" i="7" s="1"/>
  <c r="E55" i="7"/>
  <c r="D54" i="7"/>
  <c r="D53" i="7" s="1"/>
  <c r="E49" i="7"/>
  <c r="E50" i="7"/>
  <c r="E42" i="7"/>
  <c r="E43" i="7"/>
  <c r="E45" i="7"/>
  <c r="E38" i="7"/>
  <c r="E25" i="7"/>
  <c r="E26" i="7"/>
  <c r="D21" i="7"/>
  <c r="E14" i="7"/>
  <c r="E15" i="7"/>
  <c r="E19" i="7"/>
  <c r="D13" i="7"/>
  <c r="D18" i="7"/>
  <c r="D17" i="7" s="1"/>
  <c r="D16" i="7" s="1"/>
  <c r="D46" i="8"/>
  <c r="D47" i="8"/>
  <c r="D49" i="8"/>
  <c r="D43" i="8"/>
  <c r="D41" i="8"/>
  <c r="D38" i="8"/>
  <c r="D39" i="8"/>
  <c r="C48" i="8"/>
  <c r="C44" i="8"/>
  <c r="C42" i="8"/>
  <c r="C40" i="8"/>
  <c r="C37" i="8"/>
  <c r="D26" i="8"/>
  <c r="D25" i="8"/>
  <c r="B24" i="8"/>
  <c r="D12" i="8"/>
  <c r="D13" i="8"/>
  <c r="D15" i="8"/>
  <c r="D17" i="8"/>
  <c r="D20" i="8"/>
  <c r="D21" i="8"/>
  <c r="C18" i="8"/>
  <c r="C16" i="8"/>
  <c r="C14" i="8"/>
  <c r="C11" i="8"/>
  <c r="E33" i="3"/>
  <c r="F33" i="3"/>
  <c r="D33" i="3"/>
  <c r="F32" i="3"/>
  <c r="F34" i="3"/>
  <c r="E17" i="3"/>
  <c r="F18" i="3"/>
  <c r="B11" i="5"/>
  <c r="B10" i="5"/>
  <c r="D17" i="3"/>
  <c r="F17" i="3" s="1"/>
  <c r="B40" i="8"/>
  <c r="B42" i="8"/>
  <c r="D42" i="8" s="1"/>
  <c r="C77" i="7"/>
  <c r="C76" i="7" s="1"/>
  <c r="C74" i="7"/>
  <c r="E74" i="7" s="1"/>
  <c r="C71" i="7"/>
  <c r="C68" i="7"/>
  <c r="C65" i="7"/>
  <c r="E65" i="7" s="1"/>
  <c r="E62" i="7"/>
  <c r="C60" i="7"/>
  <c r="E60" i="7" s="1"/>
  <c r="C56" i="7"/>
  <c r="E56" i="7" s="1"/>
  <c r="C54" i="7"/>
  <c r="C53" i="7" s="1"/>
  <c r="C48" i="7"/>
  <c r="E48" i="7" s="1"/>
  <c r="C44" i="7"/>
  <c r="E44" i="7" s="1"/>
  <c r="C41" i="7"/>
  <c r="E41" i="7" s="1"/>
  <c r="C37" i="7"/>
  <c r="E37" i="7" s="1"/>
  <c r="C24" i="7"/>
  <c r="E24" i="7" s="1"/>
  <c r="C18" i="7"/>
  <c r="C13" i="7"/>
  <c r="C12" i="7" s="1"/>
  <c r="B45" i="8"/>
  <c r="B44" i="8" s="1"/>
  <c r="B16" i="8"/>
  <c r="B14" i="8"/>
  <c r="B19" i="8"/>
  <c r="D19" i="8" s="1"/>
  <c r="D44" i="8" l="1"/>
  <c r="E71" i="7"/>
  <c r="C47" i="7"/>
  <c r="C46" i="7" s="1"/>
  <c r="E46" i="7" s="1"/>
  <c r="C23" i="7"/>
  <c r="C67" i="7"/>
  <c r="E76" i="7"/>
  <c r="D52" i="7"/>
  <c r="D20" i="7" s="1"/>
  <c r="E68" i="7"/>
  <c r="E53" i="7"/>
  <c r="E77" i="7"/>
  <c r="E73" i="7"/>
  <c r="E61" i="7"/>
  <c r="B18" i="8"/>
  <c r="D18" i="8" s="1"/>
  <c r="D40" i="8"/>
  <c r="D45" i="8"/>
  <c r="E54" i="7"/>
  <c r="C59" i="7"/>
  <c r="E59" i="7" s="1"/>
  <c r="C36" i="7"/>
  <c r="C40" i="7"/>
  <c r="E18" i="7"/>
  <c r="C11" i="7"/>
  <c r="D12" i="7"/>
  <c r="D11" i="7" s="1"/>
  <c r="D10" i="7" s="1"/>
  <c r="D9" i="7" s="1"/>
  <c r="E13" i="7"/>
  <c r="C17" i="7"/>
  <c r="C36" i="8"/>
  <c r="D14" i="8"/>
  <c r="D16" i="8"/>
  <c r="D8" i="7" l="1"/>
  <c r="D7" i="7" s="1"/>
  <c r="D6" i="7" s="1"/>
  <c r="C22" i="7"/>
  <c r="E22" i="7" s="1"/>
  <c r="E23" i="7"/>
  <c r="E47" i="7"/>
  <c r="E67" i="7"/>
  <c r="E52" i="7"/>
  <c r="C52" i="7"/>
  <c r="C39" i="7"/>
  <c r="E39" i="7" s="1"/>
  <c r="E40" i="7"/>
  <c r="E36" i="7"/>
  <c r="C35" i="7"/>
  <c r="C21" i="7" s="1"/>
  <c r="E17" i="7"/>
  <c r="C16" i="7"/>
  <c r="E16" i="7" s="1"/>
  <c r="E12" i="7"/>
  <c r="E11" i="7"/>
  <c r="C10" i="7" l="1"/>
  <c r="E35" i="7"/>
  <c r="E21" i="7" s="1"/>
  <c r="E20" i="7" s="1"/>
  <c r="C20" i="7"/>
  <c r="C9" i="7"/>
  <c r="E10" i="7"/>
  <c r="C8" i="7" l="1"/>
  <c r="C7" i="7" s="1"/>
  <c r="C6" i="7" s="1"/>
  <c r="E9" i="7"/>
  <c r="E8" i="7" s="1"/>
  <c r="E7" i="7" s="1"/>
  <c r="E6" i="7" s="1"/>
  <c r="F29" i="3" l="1"/>
  <c r="F30" i="3"/>
  <c r="F31" i="3"/>
  <c r="F28" i="3"/>
  <c r="F13" i="3"/>
  <c r="F14" i="3"/>
  <c r="F15" i="3"/>
  <c r="F16" i="3"/>
  <c r="F12" i="3"/>
  <c r="H13" i="10"/>
  <c r="H12" i="10"/>
  <c r="H11" i="10" s="1"/>
  <c r="H10" i="10"/>
  <c r="H8" i="10"/>
  <c r="H37" i="10"/>
  <c r="H21" i="10"/>
  <c r="B48" i="8"/>
  <c r="D48" i="8" s="1"/>
  <c r="B37" i="8"/>
  <c r="B11" i="8"/>
  <c r="D27" i="3"/>
  <c r="D11" i="3"/>
  <c r="F37" i="10"/>
  <c r="G21" i="10"/>
  <c r="F21" i="10"/>
  <c r="F11" i="10"/>
  <c r="F8" i="10"/>
  <c r="B36" i="8" l="1"/>
  <c r="D36" i="8" s="1"/>
  <c r="D37" i="8"/>
  <c r="D11" i="8"/>
  <c r="B10" i="8"/>
  <c r="B31" i="8" s="1"/>
  <c r="D10" i="3"/>
  <c r="F11" i="3"/>
  <c r="F27" i="3"/>
  <c r="G11" i="10"/>
  <c r="H14" i="10"/>
  <c r="H22" i="10" s="1"/>
  <c r="G8" i="10"/>
  <c r="D26" i="3"/>
  <c r="F14" i="10"/>
  <c r="D20" i="3" l="1"/>
  <c r="E27" i="3"/>
  <c r="E11" i="3"/>
  <c r="E10" i="3" s="1"/>
  <c r="F10" i="3" s="1"/>
  <c r="F20" i="3" s="1"/>
  <c r="E20" i="3" s="1"/>
  <c r="F22" i="10"/>
  <c r="G14" i="10"/>
  <c r="G22" i="10" s="1"/>
  <c r="F26" i="3"/>
  <c r="E26" i="3" s="1"/>
  <c r="C23" i="8"/>
  <c r="C22" i="8"/>
  <c r="C10" i="8" s="1"/>
  <c r="D10" i="8" s="1"/>
  <c r="C27" i="8"/>
  <c r="C24" i="8" s="1"/>
  <c r="D24" i="8" s="1"/>
  <c r="D31" i="8" l="1"/>
  <c r="C31" i="8" s="1"/>
  <c r="E51" i="7"/>
</calcChain>
</file>

<file path=xl/sharedStrings.xml><?xml version="1.0" encoding="utf-8"?>
<sst xmlns="http://schemas.openxmlformats.org/spreadsheetml/2006/main" count="278" uniqueCount="153">
  <si>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</si>
  <si>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</si>
  <si>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</si>
  <si>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</si>
  <si>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</si>
  <si>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</si>
  <si>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</si>
  <si>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</si>
  <si>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</si>
  <si>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</si>
  <si>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</si>
  <si>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</si>
  <si>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</si>
  <si>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</si>
  <si>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</si>
  <si>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</si>
  <si>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</si>
  <si>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</si>
  <si>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</si>
  <si>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</si>
  <si>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</si>
  <si>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</si>
  <si>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</si>
  <si>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</si>
  <si>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</si>
  <si>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</si>
  <si>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</si>
  <si>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</si>
  <si>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</si>
  <si>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Plan za 2024.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</si>
  <si>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</si>
  <si>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</si>
  <si>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</si>
  <si>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</si>
  <si>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</si>
  <si>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</si>
  <si>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</si>
  <si>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</si>
  <si>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</si>
  <si>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</si>
  <si>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</si>
  <si>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</si>
  <si>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</si>
  <si>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</si>
  <si>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</si>
  <si>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</si>
  <si>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</si>
  <si>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</si>
  <si>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</si>
  <si>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</si>
  <si>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</si>
  <si>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</si>
  <si>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</si>
  <si>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</si>
  <si>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</si>
  <si>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</si>
  <si>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</si>
  <si>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</si>
  <si>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</si>
  <si>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</si>
  <si>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</si>
  <si>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</si>
  <si>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</si>
  <si>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</si>
  <si>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pristojbi,pristojbi po posebnim propisima i naknada</t>
  </si>
  <si>
    <t>Prihodi od prodaje proizvoda i robe, te pruženih usluga i prihodi od donacija</t>
  </si>
  <si>
    <t>Financijski rashodi</t>
  </si>
  <si>
    <t>Naknade građanima i kućanstvima na temelju osiguranja i druge nakande</t>
  </si>
  <si>
    <t>1.3. Decentralizacija</t>
  </si>
  <si>
    <t>1.1. Opći prihodi i primici</t>
  </si>
  <si>
    <t>3.1. Vlastiti prihodi</t>
  </si>
  <si>
    <t>4.3. Posebne namjene</t>
  </si>
  <si>
    <t>5.2. Ministarstvo</t>
  </si>
  <si>
    <t>5.4. JLS</t>
  </si>
  <si>
    <t>09 Obrazovanje</t>
  </si>
  <si>
    <t>091 Predškolsko i osnovno obrazovanje</t>
  </si>
  <si>
    <t>096 Dodatne usluge u obrazovanju</t>
  </si>
  <si>
    <t>Decentralizacija</t>
  </si>
  <si>
    <t>Izvor financiranja 1.1.</t>
  </si>
  <si>
    <t>Donacije</t>
  </si>
  <si>
    <t>Vlastiti prihodi</t>
  </si>
  <si>
    <t>Posebne namjene</t>
  </si>
  <si>
    <t>Ministarstvo</t>
  </si>
  <si>
    <t>Vlastiti izvori</t>
  </si>
  <si>
    <t>Rezultat poslovanja</t>
  </si>
  <si>
    <t>UKUPNI PRIHODI + VIŠAK</t>
  </si>
  <si>
    <t>9 Rezultat poslovanja</t>
  </si>
  <si>
    <t>Povećanje/        smanjenje</t>
  </si>
  <si>
    <t>Novi plan</t>
  </si>
  <si>
    <t>Povećanje/     smanjenje</t>
  </si>
  <si>
    <t>Povećanje/    smanjenje</t>
  </si>
  <si>
    <t>1. IZMJENE I DOPUNE  FINANCIJSKOG PLANA OSNOVNE ŠKOLE SIDE KOŠUTIĆ RADOBOJ
ZA 2024. GODINU</t>
  </si>
  <si>
    <t>1. IZMJENE I DOPUNE FINANCIJSKOG PLANA OSNOVNE ŠKOLE SIDE KOŠUTIĆ RADOBOJ 
ZA 2024. GODINU</t>
  </si>
  <si>
    <t>Povećanje/              smanjenje</t>
  </si>
  <si>
    <t>Povećanje/             smanjenje</t>
  </si>
  <si>
    <t>Povećanje /            smanjenje</t>
  </si>
  <si>
    <t xml:space="preserve"> Povećanje/           smanjenje</t>
  </si>
  <si>
    <t>Povećanje/           smanjenje</t>
  </si>
  <si>
    <t>Povećanje/       smanjenje</t>
  </si>
  <si>
    <t>Razdjel 006</t>
  </si>
  <si>
    <t>Glava 00602</t>
  </si>
  <si>
    <t>Proračunski korisnik 0060242049</t>
  </si>
  <si>
    <t>Glavni program J01</t>
  </si>
  <si>
    <t>Program J011017</t>
  </si>
  <si>
    <t>Aktivnost J011017A101701</t>
  </si>
  <si>
    <t>Izvor financiranja 1.3.</t>
  </si>
  <si>
    <t xml:space="preserve"> Aktivnost J011017T101701</t>
  </si>
  <si>
    <t xml:space="preserve"> Program J011020</t>
  </si>
  <si>
    <t xml:space="preserve"> Aktivnost J011020A102001</t>
  </si>
  <si>
    <t xml:space="preserve"> Aktivnost J011020A102006</t>
  </si>
  <si>
    <t xml:space="preserve"> Aktivnost J011020T102001</t>
  </si>
  <si>
    <t>Aktivnost J011020A102001</t>
  </si>
  <si>
    <t>Aktivnost J011020A102002</t>
  </si>
  <si>
    <t>Izvor financiranja 3.1.</t>
  </si>
  <si>
    <t>Izvor financiranja 4.3.</t>
  </si>
  <si>
    <t>Izvor financiranja 5.2.</t>
  </si>
  <si>
    <t>Izvor financiranja 5.4..</t>
  </si>
  <si>
    <t>Izvor financiranja 5.7.</t>
  </si>
  <si>
    <t>Izvor financiranja 6.1.</t>
  </si>
  <si>
    <t>Upravni odjel za obrazovanje, kulturu, šport i tehničku kulturu</t>
  </si>
  <si>
    <t>Ustanove u obrazovanju</t>
  </si>
  <si>
    <t>Osnovna škola Belec</t>
  </si>
  <si>
    <t>Opći prihodi i primici</t>
  </si>
  <si>
    <t>Obrazovanje</t>
  </si>
  <si>
    <t>Osnovno obrazovanje zakonski standard</t>
  </si>
  <si>
    <t>Redovni poslovi ustanova zakonskog standarda</t>
  </si>
  <si>
    <t>Oprema, informat.,nabava pomagala-OŠ</t>
  </si>
  <si>
    <t>DOPUNSKI NASTAVNI I VANNASTAVNI PROGRAM ŠKOLA I OBRAZOVNIH INSTITUCIJA</t>
  </si>
  <si>
    <t>Dopunski nastavni i vannastavni program škola i obrazovnih institucija</t>
  </si>
  <si>
    <t>Program građanskog odgoja u školama</t>
  </si>
  <si>
    <t>Dopunska sredstva za materijalne rashode i opremu škola</t>
  </si>
  <si>
    <t>Naknade građ. i kućans. na tem. osig i dr. naknade</t>
  </si>
  <si>
    <t>Financiranje-ostali rashodi OŠ</t>
  </si>
  <si>
    <t>Rashodi za donacije, kazne, naknade šteta i kapitalne pomoći</t>
  </si>
  <si>
    <t>JLS</t>
  </si>
  <si>
    <t>Ministarstvo - prijenos EU</t>
  </si>
  <si>
    <t>6.2.Donacije</t>
  </si>
  <si>
    <t>Plan za 2025.</t>
  </si>
  <si>
    <t>5.7.MZO-EU</t>
  </si>
  <si>
    <t>6. Donacije</t>
  </si>
  <si>
    <t>6.2. Donacije</t>
  </si>
  <si>
    <t>6.Donacije</t>
  </si>
  <si>
    <t>Ministarstvo-EU</t>
  </si>
  <si>
    <t>Baltazar  8</t>
  </si>
  <si>
    <t xml:space="preserve"> Aktivnost  J011020T102007</t>
  </si>
  <si>
    <t>KLASA:</t>
  </si>
  <si>
    <t>URBROJ:</t>
  </si>
  <si>
    <t>400-02/25-01/01</t>
  </si>
  <si>
    <t xml:space="preserve"> I.IZMJENA  FINANCIJSKOG PLANA  OSNOVNE ŠKOLE BELEC ZA 2025. GODINU</t>
  </si>
  <si>
    <t>2140-85-25-3</t>
  </si>
  <si>
    <t>U Belcu, 19.03.2025.</t>
  </si>
  <si>
    <t>Predsjednica školskog odbora</t>
  </si>
  <si>
    <t>Nevenka Puklin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</si>
</sst>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6" fillId="0" borderId="0"/>
    <xf numFmtId="0" fontId="33" fillId="0" borderId="0"/>
    <xf numFmtId="0" fontId="26" fillId="0" borderId="0"/>
    <xf numFmtId="0" fontId="26" fillId="0" borderId="0"/>
  </cellStyleXfs>
  <cellXfs count="16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3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1" fillId="0" borderId="0" xfId="0" applyFont="1"/>
    <xf numFmtId="0" fontId="19" fillId="0" borderId="0" xfId="0" applyFont="1"/>
    <xf numFmtId="0" fontId="7" fillId="2" borderId="3" xfId="0" quotePrefix="1" applyFont="1" applyFill="1" applyBorder="1" applyAlignment="1">
      <alignment horizontal="left" vertical="center" wrapText="1"/>
    </xf>
    <xf numFmtId="14" fontId="7" fillId="2" borderId="3" xfId="0" quotePrefix="1" applyNumberFormat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wrapText="1"/>
    </xf>
    <xf numFmtId="0" fontId="20" fillId="0" borderId="3" xfId="0" applyFont="1" applyBorder="1"/>
    <xf numFmtId="4" fontId="20" fillId="0" borderId="3" xfId="0" applyNumberFormat="1" applyFont="1" applyBorder="1"/>
    <xf numFmtId="14" fontId="9" fillId="2" borderId="3" xfId="0" quotePrefix="1" applyNumberFormat="1" applyFont="1" applyFill="1" applyBorder="1" applyAlignment="1">
      <alignment horizontal="left" vertical="center" wrapText="1"/>
    </xf>
    <xf numFmtId="14" fontId="9" fillId="2" borderId="3" xfId="0" quotePrefix="1" applyNumberFormat="1" applyFont="1" applyFill="1" applyBorder="1" applyAlignment="1">
      <alignment horizontal="left" vertical="center"/>
    </xf>
    <xf numFmtId="0" fontId="20" fillId="0" borderId="0" xfId="0" applyFont="1"/>
    <xf numFmtId="14" fontId="8" fillId="2" borderId="3" xfId="0" quotePrefix="1" applyNumberFormat="1" applyFont="1" applyFill="1" applyBorder="1" applyAlignment="1">
      <alignment horizontal="left" vertical="center"/>
    </xf>
    <xf numFmtId="4" fontId="14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20" fillId="0" borderId="3" xfId="0" applyNumberFormat="1" applyFont="1" applyBorder="1" applyAlignment="1">
      <alignment horizontal="right"/>
    </xf>
    <xf numFmtId="0" fontId="21" fillId="0" borderId="3" xfId="0" applyFont="1" applyBorder="1"/>
    <xf numFmtId="4" fontId="21" fillId="0" borderId="3" xfId="0" applyNumberFormat="1" applyFont="1" applyBorder="1"/>
    <xf numFmtId="0" fontId="21" fillId="0" borderId="0" xfId="0" applyFont="1"/>
    <xf numFmtId="0" fontId="22" fillId="0" borderId="3" xfId="0" applyFont="1" applyBorder="1" applyAlignment="1">
      <alignment wrapText="1"/>
    </xf>
    <xf numFmtId="4" fontId="22" fillId="0" borderId="3" xfId="0" applyNumberFormat="1" applyFont="1" applyBorder="1"/>
    <xf numFmtId="0" fontId="22" fillId="0" borderId="0" xfId="0" applyFont="1"/>
    <xf numFmtId="0" fontId="23" fillId="4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right" wrapText="1"/>
    </xf>
    <xf numFmtId="4" fontId="9" fillId="4" borderId="3" xfId="0" quotePrefix="1" applyNumberFormat="1" applyFont="1" applyFill="1" applyBorder="1" applyAlignment="1">
      <alignment horizontal="right"/>
    </xf>
    <xf numFmtId="4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vertical="center" wrapText="1"/>
    </xf>
    <xf numFmtId="4" fontId="14" fillId="0" borderId="4" xfId="0" applyNumberFormat="1" applyFont="1" applyBorder="1" applyAlignment="1">
      <alignment horizontal="right" vertical="center" wrapText="1"/>
    </xf>
    <xf numFmtId="4" fontId="14" fillId="0" borderId="4" xfId="0" applyNumberFormat="1" applyFont="1" applyBorder="1" applyAlignment="1">
      <alignment horizontal="right" wrapText="1"/>
    </xf>
    <xf numFmtId="14" fontId="8" fillId="2" borderId="3" xfId="0" quotePrefix="1" applyNumberFormat="1" applyFont="1" applyFill="1" applyBorder="1" applyAlignment="1">
      <alignment horizontal="left" vertical="center" wrapText="1"/>
    </xf>
    <xf numFmtId="0" fontId="21" fillId="0" borderId="3" xfId="0" applyFont="1" applyBorder="1" applyAlignment="1">
      <alignment wrapText="1"/>
    </xf>
    <xf numFmtId="0" fontId="13" fillId="0" borderId="5" xfId="0" applyFont="1" applyBorder="1" applyAlignment="1">
      <alignment horizontal="right"/>
    </xf>
    <xf numFmtId="0" fontId="6" fillId="4" borderId="1" xfId="0" applyFont="1" applyFill="1" applyBorder="1" applyAlignment="1">
      <alignment horizontal="center" vertical="center" wrapText="1"/>
    </xf>
    <xf numFmtId="4" fontId="27" fillId="2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/>
    <xf numFmtId="0" fontId="14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0" fillId="2" borderId="3" xfId="1" quotePrefix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30" fillId="2" borderId="4" xfId="1" quotePrefix="1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horizontal="left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30" fillId="2" borderId="4" xfId="0" applyNumberFormat="1" applyFont="1" applyFill="1" applyBorder="1" applyAlignment="1">
      <alignment horizontal="right"/>
    </xf>
    <xf numFmtId="4" fontId="30" fillId="2" borderId="3" xfId="0" applyNumberFormat="1" applyFont="1" applyFill="1" applyBorder="1" applyAlignment="1">
      <alignment horizontal="right"/>
    </xf>
    <xf numFmtId="4" fontId="27" fillId="2" borderId="4" xfId="0" applyNumberFormat="1" applyFont="1" applyFill="1" applyBorder="1" applyAlignment="1">
      <alignment horizontal="right" wrapText="1"/>
    </xf>
    <xf numFmtId="4" fontId="28" fillId="2" borderId="4" xfId="0" applyNumberFormat="1" applyFont="1" applyFill="1" applyBorder="1" applyAlignment="1">
      <alignment horizontal="right"/>
    </xf>
    <xf numFmtId="4" fontId="30" fillId="2" borderId="4" xfId="0" applyNumberFormat="1" applyFont="1" applyFill="1" applyBorder="1" applyAlignment="1">
      <alignment horizontal="right" wrapText="1"/>
    </xf>
    <xf numFmtId="4" fontId="28" fillId="2" borderId="4" xfId="0" applyNumberFormat="1" applyFont="1" applyFill="1" applyBorder="1" applyAlignment="1">
      <alignment horizontal="right" wrapText="1"/>
    </xf>
    <xf numFmtId="4" fontId="21" fillId="2" borderId="3" xfId="0" applyNumberFormat="1" applyFont="1" applyFill="1" applyBorder="1"/>
    <xf numFmtId="2" fontId="29" fillId="0" borderId="3" xfId="0" applyNumberFormat="1" applyFont="1" applyBorder="1"/>
    <xf numFmtId="4" fontId="29" fillId="0" borderId="3" xfId="0" applyNumberFormat="1" applyFont="1" applyBorder="1"/>
    <xf numFmtId="4" fontId="32" fillId="0" borderId="3" xfId="0" applyNumberFormat="1" applyFont="1" applyBorder="1"/>
    <xf numFmtId="4" fontId="31" fillId="0" borderId="3" xfId="0" applyNumberFormat="1" applyFont="1" applyBorder="1"/>
    <xf numFmtId="2" fontId="31" fillId="0" borderId="3" xfId="0" applyNumberFormat="1" applyFont="1" applyBorder="1"/>
    <xf numFmtId="4" fontId="30" fillId="2" borderId="3" xfId="1" quotePrefix="1" applyNumberFormat="1" applyFont="1" applyFill="1" applyBorder="1" applyAlignment="1">
      <alignment horizontal="right" vertical="center" wrapText="1"/>
    </xf>
    <xf numFmtId="4" fontId="29" fillId="0" borderId="1" xfId="0" applyNumberFormat="1" applyFont="1" applyBorder="1"/>
    <xf numFmtId="4" fontId="27" fillId="2" borderId="1" xfId="0" applyNumberFormat="1" applyFont="1" applyFill="1" applyBorder="1" applyAlignment="1">
      <alignment horizontal="right"/>
    </xf>
    <xf numFmtId="2" fontId="31" fillId="0" borderId="1" xfId="0" applyNumberFormat="1" applyFont="1" applyBorder="1"/>
    <xf numFmtId="2" fontId="29" fillId="0" borderId="1" xfId="0" applyNumberFormat="1" applyFont="1" applyBorder="1"/>
    <xf numFmtId="2" fontId="27" fillId="2" borderId="1" xfId="0" applyNumberFormat="1" applyFont="1" applyFill="1" applyBorder="1" applyAlignment="1">
      <alignment horizontal="right"/>
    </xf>
    <xf numFmtId="4" fontId="29" fillId="2" borderId="1" xfId="0" applyNumberFormat="1" applyFont="1" applyFill="1" applyBorder="1"/>
    <xf numFmtId="2" fontId="28" fillId="2" borderId="1" xfId="0" applyNumberFormat="1" applyFont="1" applyFill="1" applyBorder="1" applyAlignment="1">
      <alignment horizontal="right"/>
    </xf>
    <xf numFmtId="4" fontId="27" fillId="0" borderId="4" xfId="0" applyNumberFormat="1" applyFont="1" applyBorder="1" applyAlignment="1">
      <alignment horizontal="right" vertical="center" wrapText="1"/>
    </xf>
    <xf numFmtId="4" fontId="27" fillId="2" borderId="4" xfId="0" applyNumberFormat="1" applyFont="1" applyFill="1" applyBorder="1" applyAlignment="1">
      <alignment horizontal="right"/>
    </xf>
    <xf numFmtId="4" fontId="0" fillId="0" borderId="3" xfId="0" applyNumberFormat="1" applyBorder="1"/>
    <xf numFmtId="2" fontId="21" fillId="2" borderId="3" xfId="0" applyNumberFormat="1" applyFont="1" applyFill="1" applyBorder="1"/>
    <xf numFmtId="0" fontId="33" fillId="0" borderId="0" xfId="2"/>
    <xf numFmtId="0" fontId="34" fillId="0" borderId="0" xfId="2" applyFont="1"/>
    <xf numFmtId="0" fontId="16" fillId="0" borderId="0" xfId="2" applyFont="1"/>
    <xf numFmtId="0" fontId="31" fillId="0" borderId="3" xfId="0" applyFont="1" applyBorder="1"/>
    <xf numFmtId="0" fontId="29" fillId="0" borderId="3" xfId="0" applyFont="1" applyBorder="1"/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5">
    <cellStyle name="Normalno" xfId="0" builtinId="0"/>
    <cellStyle name="Normalno 2" xfId="3"/>
    <cellStyle name="Normalno 2 2" xfId="1"/>
    <cellStyle name="Normalno 3" xfId="4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workbookViewId="0">
      <selection activeCell="E44" sqref="E44"/>
    </sheetView>
  </sheetViews>
  <sheetFormatPr defaultRowHeight="15" x14ac:dyDescent="0.25"/>
  <cols>
    <col min="5" max="6" width="25.28515625" customWidth="1"/>
    <col min="7" max="7" width="20.85546875" customWidth="1"/>
    <col min="8" max="8" width="25.28515625" customWidth="1"/>
  </cols>
  <sheetData>
    <row r="1" spans="1:8" ht="42" customHeight="1" x14ac:dyDescent="0.25">
      <c r="A1" s="145" t="s">
        <v>148</v>
      </c>
      <c r="B1" s="145"/>
      <c r="C1" s="145"/>
      <c r="D1" s="145"/>
      <c r="E1" s="145"/>
      <c r="F1" s="145"/>
      <c r="G1" s="145"/>
      <c r="H1" s="145"/>
    </row>
    <row r="2" spans="1:8" ht="18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45" t="s">
        <v>17</v>
      </c>
      <c r="B3" s="145"/>
      <c r="C3" s="145"/>
      <c r="D3" s="145"/>
      <c r="E3" s="145"/>
      <c r="F3" s="145"/>
      <c r="G3" s="145"/>
      <c r="H3" s="14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5.75" customHeight="1" x14ac:dyDescent="0.25">
      <c r="A5" s="145" t="s">
        <v>23</v>
      </c>
      <c r="B5" s="145"/>
      <c r="C5" s="145"/>
      <c r="D5" s="145"/>
      <c r="E5" s="145"/>
      <c r="F5" s="145"/>
      <c r="G5" s="145"/>
      <c r="H5" s="145"/>
    </row>
    <row r="6" spans="1:8" ht="18" x14ac:dyDescent="0.25">
      <c r="A6" s="1"/>
      <c r="B6" s="2"/>
      <c r="C6" s="2"/>
      <c r="D6" s="2"/>
      <c r="E6" s="6"/>
      <c r="F6" s="7"/>
      <c r="G6" s="29"/>
      <c r="H6" s="97" t="s">
        <v>30</v>
      </c>
    </row>
    <row r="7" spans="1:8" ht="22.5" x14ac:dyDescent="0.25">
      <c r="A7" s="25"/>
      <c r="B7" s="26"/>
      <c r="C7" s="26"/>
      <c r="D7" s="27"/>
      <c r="E7" s="28"/>
      <c r="F7" s="3" t="s">
        <v>137</v>
      </c>
      <c r="G7" s="87" t="s">
        <v>93</v>
      </c>
      <c r="H7" s="3" t="s">
        <v>88</v>
      </c>
    </row>
    <row r="8" spans="1:8" x14ac:dyDescent="0.25">
      <c r="A8" s="146" t="s">
        <v>0</v>
      </c>
      <c r="B8" s="142"/>
      <c r="C8" s="142"/>
      <c r="D8" s="142"/>
      <c r="E8" s="147"/>
      <c r="F8" s="57">
        <f t="shared" ref="F8" si="0">F9+F10</f>
        <v>998795.3</v>
      </c>
      <c r="G8" s="57">
        <f>H8-F8</f>
        <v>10489.659999999916</v>
      </c>
      <c r="H8" s="57">
        <f t="shared" ref="H8" si="1">H9+H10</f>
        <v>1009284.96</v>
      </c>
    </row>
    <row r="9" spans="1:8" x14ac:dyDescent="0.25">
      <c r="A9" s="148" t="s">
        <v>31</v>
      </c>
      <c r="B9" s="149"/>
      <c r="C9" s="149"/>
      <c r="D9" s="149"/>
      <c r="E9" s="144"/>
      <c r="F9" s="58">
        <v>998795.3</v>
      </c>
      <c r="G9" s="77">
        <f>H9-F9</f>
        <v>10489.659999999916</v>
      </c>
      <c r="H9" s="58">
        <v>1009284.96</v>
      </c>
    </row>
    <row r="10" spans="1:8" x14ac:dyDescent="0.25">
      <c r="A10" s="143" t="s">
        <v>32</v>
      </c>
      <c r="B10" s="144"/>
      <c r="C10" s="144"/>
      <c r="D10" s="144"/>
      <c r="E10" s="144"/>
      <c r="F10" s="58"/>
      <c r="G10" s="77"/>
      <c r="H10" s="58">
        <f>F10+G10</f>
        <v>0</v>
      </c>
    </row>
    <row r="11" spans="1:8" x14ac:dyDescent="0.25">
      <c r="A11" s="30" t="s">
        <v>1</v>
      </c>
      <c r="B11" s="39"/>
      <c r="C11" s="39"/>
      <c r="D11" s="39"/>
      <c r="E11" s="39"/>
      <c r="F11" s="57">
        <f t="shared" ref="F11" si="2">F12+F13</f>
        <v>1003127.3</v>
      </c>
      <c r="G11" s="57">
        <f t="shared" ref="G11:G14" si="3">H11-F11</f>
        <v>5875.0300000000279</v>
      </c>
      <c r="H11" s="57">
        <f t="shared" ref="H11" si="4">H12+H13</f>
        <v>1009002.3300000001</v>
      </c>
    </row>
    <row r="12" spans="1:8" x14ac:dyDescent="0.25">
      <c r="A12" s="150" t="s">
        <v>33</v>
      </c>
      <c r="B12" s="149"/>
      <c r="C12" s="149"/>
      <c r="D12" s="149"/>
      <c r="E12" s="149"/>
      <c r="F12" s="58">
        <v>898427.3</v>
      </c>
      <c r="G12" s="77">
        <v>4075.03</v>
      </c>
      <c r="H12" s="58">
        <f>F12+G12</f>
        <v>902502.33000000007</v>
      </c>
    </row>
    <row r="13" spans="1:8" x14ac:dyDescent="0.25">
      <c r="A13" s="143" t="s">
        <v>34</v>
      </c>
      <c r="B13" s="144"/>
      <c r="C13" s="144"/>
      <c r="D13" s="144"/>
      <c r="E13" s="144"/>
      <c r="F13" s="58">
        <v>104700</v>
      </c>
      <c r="G13" s="77">
        <v>1800</v>
      </c>
      <c r="H13" s="58">
        <f>F13+G13</f>
        <v>106500</v>
      </c>
    </row>
    <row r="14" spans="1:8" x14ac:dyDescent="0.25">
      <c r="A14" s="141" t="s">
        <v>55</v>
      </c>
      <c r="B14" s="142"/>
      <c r="C14" s="142"/>
      <c r="D14" s="142"/>
      <c r="E14" s="142"/>
      <c r="F14" s="57">
        <f t="shared" ref="F14" si="5">F8-F11</f>
        <v>-4332</v>
      </c>
      <c r="G14" s="57">
        <f t="shared" si="3"/>
        <v>4614.6299999998882</v>
      </c>
      <c r="H14" s="57">
        <f t="shared" ref="H14" si="6">H8-H11</f>
        <v>282.62999999988824</v>
      </c>
    </row>
    <row r="15" spans="1:8" ht="18" x14ac:dyDescent="0.25">
      <c r="A15" s="4"/>
      <c r="B15" s="18"/>
      <c r="C15" s="18"/>
      <c r="D15" s="18"/>
      <c r="E15" s="18"/>
      <c r="F15" s="19"/>
      <c r="G15" s="19"/>
      <c r="H15" s="19"/>
    </row>
    <row r="16" spans="1:8" ht="15.75" customHeight="1" x14ac:dyDescent="0.25">
      <c r="A16" s="145" t="s">
        <v>24</v>
      </c>
      <c r="B16" s="145"/>
      <c r="C16" s="145"/>
      <c r="D16" s="145"/>
      <c r="E16" s="145"/>
      <c r="F16" s="145"/>
      <c r="G16" s="145"/>
      <c r="H16" s="145"/>
    </row>
    <row r="17" spans="1:8" ht="18" x14ac:dyDescent="0.25">
      <c r="A17" s="4"/>
      <c r="B17" s="18"/>
      <c r="C17" s="18"/>
      <c r="D17" s="18"/>
      <c r="E17" s="18"/>
      <c r="F17" s="19"/>
      <c r="G17" s="19"/>
      <c r="H17" s="19"/>
    </row>
    <row r="18" spans="1:8" ht="22.5" x14ac:dyDescent="0.25">
      <c r="A18" s="25"/>
      <c r="B18" s="26"/>
      <c r="C18" s="26"/>
      <c r="D18" s="27"/>
      <c r="E18" s="28"/>
      <c r="F18" s="3" t="s">
        <v>137</v>
      </c>
      <c r="G18" s="87" t="s">
        <v>94</v>
      </c>
      <c r="H18" s="3" t="s">
        <v>88</v>
      </c>
    </row>
    <row r="19" spans="1:8" x14ac:dyDescent="0.25">
      <c r="A19" s="143" t="s">
        <v>35</v>
      </c>
      <c r="B19" s="144"/>
      <c r="C19" s="144"/>
      <c r="D19" s="144"/>
      <c r="E19" s="144"/>
      <c r="F19" s="58">
        <v>0</v>
      </c>
      <c r="G19" s="59">
        <v>0</v>
      </c>
      <c r="H19" s="58">
        <v>0</v>
      </c>
    </row>
    <row r="20" spans="1:8" x14ac:dyDescent="0.25">
      <c r="A20" s="143" t="s">
        <v>36</v>
      </c>
      <c r="B20" s="144"/>
      <c r="C20" s="144"/>
      <c r="D20" s="144"/>
      <c r="E20" s="144"/>
      <c r="F20" s="58">
        <v>0</v>
      </c>
      <c r="G20" s="59">
        <v>0</v>
      </c>
      <c r="H20" s="58">
        <v>0</v>
      </c>
    </row>
    <row r="21" spans="1:8" x14ac:dyDescent="0.25">
      <c r="A21" s="141" t="s">
        <v>2</v>
      </c>
      <c r="B21" s="142"/>
      <c r="C21" s="142"/>
      <c r="D21" s="142"/>
      <c r="E21" s="142"/>
      <c r="F21" s="57">
        <f t="shared" ref="F21:G21" si="7">F19-F20</f>
        <v>0</v>
      </c>
      <c r="G21" s="57">
        <f t="shared" si="7"/>
        <v>0</v>
      </c>
      <c r="H21" s="57">
        <f t="shared" ref="H21" si="8">H19-H20</f>
        <v>0</v>
      </c>
    </row>
    <row r="22" spans="1:8" x14ac:dyDescent="0.25">
      <c r="A22" s="141" t="s">
        <v>56</v>
      </c>
      <c r="B22" s="142"/>
      <c r="C22" s="142"/>
      <c r="D22" s="142"/>
      <c r="E22" s="142"/>
      <c r="F22" s="57">
        <f t="shared" ref="F22:G22" si="9">F14+F21</f>
        <v>-4332</v>
      </c>
      <c r="G22" s="57">
        <f t="shared" si="9"/>
        <v>4614.6299999998882</v>
      </c>
      <c r="H22" s="57">
        <f t="shared" ref="H22" si="10">H14+H21</f>
        <v>282.62999999988824</v>
      </c>
    </row>
    <row r="23" spans="1:8" ht="18" x14ac:dyDescent="0.25">
      <c r="A23" s="17"/>
      <c r="B23" s="18"/>
      <c r="C23" s="18"/>
      <c r="D23" s="18"/>
      <c r="E23" s="18"/>
      <c r="F23" s="19"/>
      <c r="G23" s="19"/>
      <c r="H23" s="19"/>
    </row>
    <row r="24" spans="1:8" ht="15.75" customHeight="1" x14ac:dyDescent="0.25">
      <c r="A24" s="145" t="s">
        <v>57</v>
      </c>
      <c r="B24" s="145"/>
      <c r="C24" s="145"/>
      <c r="D24" s="145"/>
      <c r="E24" s="145"/>
      <c r="F24" s="145"/>
      <c r="G24" s="145"/>
      <c r="H24" s="145"/>
    </row>
    <row r="25" spans="1:8" ht="15.75" x14ac:dyDescent="0.25">
      <c r="A25" s="37"/>
      <c r="B25" s="38"/>
      <c r="C25" s="38"/>
      <c r="D25" s="38"/>
      <c r="E25" s="38"/>
      <c r="F25" s="38"/>
      <c r="G25" s="38"/>
      <c r="H25" s="38"/>
    </row>
    <row r="26" spans="1:8" ht="22.5" x14ac:dyDescent="0.25">
      <c r="A26" s="25"/>
      <c r="B26" s="26"/>
      <c r="C26" s="26"/>
      <c r="D26" s="27"/>
      <c r="E26" s="28"/>
      <c r="F26" s="3" t="s">
        <v>137</v>
      </c>
      <c r="G26" s="87" t="s">
        <v>95</v>
      </c>
      <c r="H26" s="3" t="s">
        <v>88</v>
      </c>
    </row>
    <row r="27" spans="1:8" ht="15" customHeight="1" x14ac:dyDescent="0.25">
      <c r="A27" s="153" t="s">
        <v>58</v>
      </c>
      <c r="B27" s="154"/>
      <c r="C27" s="154"/>
      <c r="D27" s="154"/>
      <c r="E27" s="155"/>
      <c r="F27" s="60">
        <v>-4332</v>
      </c>
      <c r="G27" s="61">
        <v>4614.63</v>
      </c>
      <c r="H27" s="90">
        <v>282.63</v>
      </c>
    </row>
    <row r="28" spans="1:8" ht="15" customHeight="1" x14ac:dyDescent="0.25">
      <c r="A28" s="141" t="s">
        <v>59</v>
      </c>
      <c r="B28" s="142"/>
      <c r="C28" s="142"/>
      <c r="D28" s="142"/>
      <c r="E28" s="142"/>
      <c r="F28" s="62"/>
      <c r="G28" s="63"/>
      <c r="H28" s="63"/>
    </row>
    <row r="29" spans="1:8" ht="45" customHeight="1" x14ac:dyDescent="0.25">
      <c r="A29" s="146" t="s">
        <v>60</v>
      </c>
      <c r="B29" s="156"/>
      <c r="C29" s="156"/>
      <c r="D29" s="156"/>
      <c r="E29" s="157"/>
      <c r="F29" s="62">
        <v>0</v>
      </c>
      <c r="G29" s="63">
        <v>0</v>
      </c>
      <c r="H29" s="63">
        <v>0</v>
      </c>
    </row>
    <row r="30" spans="1:8" ht="15.75" x14ac:dyDescent="0.25">
      <c r="A30" s="40"/>
      <c r="B30" s="41"/>
      <c r="C30" s="41"/>
      <c r="D30" s="41"/>
      <c r="E30" s="41"/>
      <c r="F30" s="41"/>
      <c r="G30" s="41"/>
      <c r="H30" s="41"/>
    </row>
    <row r="31" spans="1:8" ht="15.75" customHeight="1" x14ac:dyDescent="0.25">
      <c r="A31" s="160" t="s">
        <v>54</v>
      </c>
      <c r="B31" s="160"/>
      <c r="C31" s="160"/>
      <c r="D31" s="160"/>
      <c r="E31" s="160"/>
      <c r="F31" s="160"/>
      <c r="G31" s="160"/>
      <c r="H31" s="160"/>
    </row>
    <row r="32" spans="1:8" ht="18" x14ac:dyDescent="0.25">
      <c r="A32" s="42"/>
      <c r="B32" s="43"/>
      <c r="C32" s="43"/>
      <c r="D32" s="43"/>
      <c r="E32" s="43"/>
      <c r="F32" s="44"/>
      <c r="G32" s="44"/>
      <c r="H32" s="44"/>
    </row>
    <row r="33" spans="1:10" ht="22.5" x14ac:dyDescent="0.25">
      <c r="A33" s="45"/>
      <c r="B33" s="46"/>
      <c r="C33" s="46"/>
      <c r="D33" s="47"/>
      <c r="E33" s="48"/>
      <c r="F33" s="3" t="s">
        <v>137</v>
      </c>
      <c r="G33" s="88" t="s">
        <v>94</v>
      </c>
      <c r="H33" s="49" t="s">
        <v>88</v>
      </c>
    </row>
    <row r="34" spans="1:10" x14ac:dyDescent="0.25">
      <c r="A34" s="153" t="s">
        <v>58</v>
      </c>
      <c r="B34" s="154"/>
      <c r="C34" s="154"/>
      <c r="D34" s="154"/>
      <c r="E34" s="155"/>
      <c r="F34" s="60">
        <v>0</v>
      </c>
      <c r="G34" s="61">
        <v>0</v>
      </c>
      <c r="H34" s="90">
        <v>0</v>
      </c>
    </row>
    <row r="35" spans="1:10" ht="28.5" customHeight="1" x14ac:dyDescent="0.25">
      <c r="A35" s="153" t="s">
        <v>61</v>
      </c>
      <c r="B35" s="154"/>
      <c r="C35" s="154"/>
      <c r="D35" s="154"/>
      <c r="E35" s="155"/>
      <c r="F35" s="60">
        <v>0</v>
      </c>
      <c r="G35" s="61">
        <v>0</v>
      </c>
      <c r="H35" s="90">
        <v>0</v>
      </c>
    </row>
    <row r="36" spans="1:10" x14ac:dyDescent="0.25">
      <c r="A36" s="153" t="s">
        <v>62</v>
      </c>
      <c r="B36" s="158"/>
      <c r="C36" s="158"/>
      <c r="D36" s="158"/>
      <c r="E36" s="159"/>
      <c r="F36" s="60">
        <v>0</v>
      </c>
      <c r="G36" s="61">
        <v>0</v>
      </c>
      <c r="H36" s="90">
        <v>0</v>
      </c>
    </row>
    <row r="37" spans="1:10" ht="15" customHeight="1" x14ac:dyDescent="0.25">
      <c r="A37" s="141" t="s">
        <v>59</v>
      </c>
      <c r="B37" s="142"/>
      <c r="C37" s="142"/>
      <c r="D37" s="142"/>
      <c r="E37" s="142"/>
      <c r="F37" s="64">
        <f t="shared" ref="F37" si="11">F34-F35+F36</f>
        <v>0</v>
      </c>
      <c r="G37" s="65">
        <v>0</v>
      </c>
      <c r="H37" s="65">
        <f t="shared" ref="H37" si="12">H34-H35+H36</f>
        <v>0</v>
      </c>
    </row>
    <row r="38" spans="1:10" ht="17.25" customHeight="1" x14ac:dyDescent="0.25"/>
    <row r="39" spans="1:10" x14ac:dyDescent="0.25">
      <c r="A39" s="151"/>
      <c r="B39" s="152"/>
      <c r="C39" s="152"/>
      <c r="D39" s="152"/>
      <c r="E39" s="152"/>
      <c r="F39" s="152"/>
      <c r="G39" s="152"/>
    </row>
    <row r="40" spans="1:10" ht="9" customHeight="1" x14ac:dyDescent="0.25"/>
    <row r="41" spans="1:10" ht="18.75" x14ac:dyDescent="0.3">
      <c r="A41" s="138" t="s">
        <v>145</v>
      </c>
      <c r="B41" s="138" t="s">
        <v>147</v>
      </c>
      <c r="C41" s="138"/>
      <c r="D41" s="137"/>
      <c r="E41" s="137"/>
      <c r="F41" s="137"/>
      <c r="G41" s="137"/>
      <c r="H41" s="136"/>
      <c r="I41" s="136"/>
      <c r="J41" s="136"/>
    </row>
    <row r="42" spans="1:10" ht="18.75" x14ac:dyDescent="0.3">
      <c r="A42" s="138" t="s">
        <v>146</v>
      </c>
      <c r="B42" s="138" t="s">
        <v>149</v>
      </c>
      <c r="C42" s="138"/>
      <c r="D42" s="137"/>
      <c r="E42" s="137"/>
      <c r="F42" s="137"/>
      <c r="G42" s="137"/>
      <c r="H42" s="136"/>
      <c r="I42" s="136"/>
      <c r="J42" s="136"/>
    </row>
    <row r="43" spans="1:10" ht="18.75" x14ac:dyDescent="0.3">
      <c r="A43" s="138" t="s">
        <v>150</v>
      </c>
      <c r="B43" s="138"/>
      <c r="C43" s="138"/>
      <c r="D43" s="137"/>
      <c r="E43" s="137"/>
      <c r="F43" s="137"/>
      <c r="G43" s="137"/>
      <c r="H43" s="136"/>
      <c r="I43" s="136"/>
    </row>
    <row r="44" spans="1:10" ht="18.75" x14ac:dyDescent="0.3">
      <c r="A44" s="137"/>
      <c r="B44" s="137"/>
      <c r="C44" s="137"/>
      <c r="D44" s="137"/>
      <c r="E44" s="137"/>
      <c r="F44" s="137"/>
      <c r="G44" s="137"/>
      <c r="H44" s="136"/>
      <c r="I44" s="136"/>
    </row>
    <row r="45" spans="1:10" ht="18.75" x14ac:dyDescent="0.3">
      <c r="A45" s="137"/>
      <c r="B45" s="137"/>
      <c r="C45" s="137"/>
      <c r="D45" s="137"/>
      <c r="E45" s="137"/>
      <c r="F45" s="137"/>
      <c r="G45" s="137"/>
      <c r="H45" s="136"/>
      <c r="I45" s="136"/>
    </row>
    <row r="46" spans="1:10" ht="18.75" x14ac:dyDescent="0.3">
      <c r="A46" s="137"/>
      <c r="B46" s="137"/>
      <c r="C46" s="137"/>
      <c r="D46" s="137"/>
      <c r="E46" s="137"/>
      <c r="F46" s="137"/>
      <c r="G46" s="137" t="s">
        <v>151</v>
      </c>
      <c r="H46" s="136"/>
      <c r="I46" s="136"/>
    </row>
    <row r="47" spans="1:10" ht="18.75" x14ac:dyDescent="0.3">
      <c r="A47" s="137"/>
      <c r="B47" s="137"/>
      <c r="C47" s="137"/>
      <c r="D47" s="137"/>
      <c r="E47" s="137"/>
      <c r="F47" s="137"/>
      <c r="G47" s="137" t="s">
        <v>152</v>
      </c>
      <c r="I47" s="137"/>
    </row>
    <row r="48" spans="1:10" ht="18.75" x14ac:dyDescent="0.3">
      <c r="A48" s="137"/>
      <c r="B48" s="137"/>
      <c r="C48" s="137"/>
      <c r="D48" s="137"/>
      <c r="E48" s="137"/>
      <c r="F48" s="137"/>
      <c r="G48" s="137"/>
      <c r="I48" s="137"/>
    </row>
    <row r="49" spans="1:9" ht="18.75" x14ac:dyDescent="0.3">
      <c r="A49" s="137"/>
      <c r="B49" s="137"/>
      <c r="C49" s="137"/>
      <c r="D49" s="137"/>
      <c r="E49" s="137"/>
      <c r="F49" s="137"/>
      <c r="G49" s="136"/>
      <c r="I49" s="136"/>
    </row>
  </sheetData>
  <mergeCells count="24">
    <mergeCell ref="A5:H5"/>
    <mergeCell ref="A3:H3"/>
    <mergeCell ref="A1:H1"/>
    <mergeCell ref="A39:G39"/>
    <mergeCell ref="A21:E21"/>
    <mergeCell ref="A22:E22"/>
    <mergeCell ref="A27:E27"/>
    <mergeCell ref="A28:E28"/>
    <mergeCell ref="A29:E29"/>
    <mergeCell ref="A34:E34"/>
    <mergeCell ref="A35:E35"/>
    <mergeCell ref="A36:E36"/>
    <mergeCell ref="A37:E37"/>
    <mergeCell ref="A31:H31"/>
    <mergeCell ref="A24:H24"/>
    <mergeCell ref="A20:E20"/>
    <mergeCell ref="A14:E14"/>
    <mergeCell ref="A19:E19"/>
    <mergeCell ref="A16:H16"/>
    <mergeCell ref="A8:E8"/>
    <mergeCell ref="A9:E9"/>
    <mergeCell ref="A10:E10"/>
    <mergeCell ref="A12:E12"/>
    <mergeCell ref="A13:E13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4" width="25.28515625" customWidth="1"/>
    <col min="5" max="5" width="15.28515625" customWidth="1"/>
    <col min="6" max="6" width="25.28515625" customWidth="1"/>
  </cols>
  <sheetData>
    <row r="1" spans="1:8" ht="30" customHeight="1" x14ac:dyDescent="0.25">
      <c r="A1" s="145" t="s">
        <v>148</v>
      </c>
      <c r="B1" s="145"/>
      <c r="C1" s="145"/>
      <c r="D1" s="145"/>
      <c r="E1" s="145"/>
      <c r="F1" s="145"/>
      <c r="G1" s="145"/>
      <c r="H1" s="145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145" t="s">
        <v>17</v>
      </c>
      <c r="B3" s="145"/>
      <c r="C3" s="145"/>
      <c r="D3" s="145"/>
      <c r="E3" s="145"/>
      <c r="F3" s="145"/>
    </row>
    <row r="4" spans="1:8" ht="10.5" customHeight="1" x14ac:dyDescent="0.25">
      <c r="A4" s="4"/>
      <c r="B4" s="4"/>
      <c r="C4" s="4"/>
      <c r="D4" s="4"/>
      <c r="E4" s="5"/>
      <c r="F4" s="5"/>
    </row>
    <row r="5" spans="1:8" ht="18" customHeight="1" x14ac:dyDescent="0.25">
      <c r="A5" s="145" t="s">
        <v>4</v>
      </c>
      <c r="B5" s="145"/>
      <c r="C5" s="145"/>
      <c r="D5" s="145"/>
      <c r="E5" s="145"/>
      <c r="F5" s="145"/>
    </row>
    <row r="6" spans="1:8" ht="18" x14ac:dyDescent="0.25">
      <c r="A6" s="4"/>
      <c r="B6" s="4"/>
      <c r="C6" s="4"/>
      <c r="D6" s="4"/>
      <c r="E6" s="5"/>
      <c r="F6" s="5"/>
    </row>
    <row r="7" spans="1:8" ht="15.75" customHeight="1" x14ac:dyDescent="0.25">
      <c r="A7" s="145" t="s">
        <v>37</v>
      </c>
      <c r="B7" s="145"/>
      <c r="C7" s="145"/>
      <c r="D7" s="145"/>
      <c r="E7" s="145"/>
      <c r="F7" s="145"/>
    </row>
    <row r="8" spans="1:8" ht="18" x14ac:dyDescent="0.25">
      <c r="A8" s="4"/>
      <c r="B8" s="4"/>
      <c r="C8" s="4"/>
      <c r="D8" s="4"/>
      <c r="E8" s="5"/>
      <c r="F8" s="5"/>
    </row>
    <row r="9" spans="1:8" ht="22.5" x14ac:dyDescent="0.25">
      <c r="A9" s="16" t="s">
        <v>5</v>
      </c>
      <c r="B9" s="15" t="s">
        <v>6</v>
      </c>
      <c r="C9" s="15" t="s">
        <v>3</v>
      </c>
      <c r="D9" s="16" t="s">
        <v>137</v>
      </c>
      <c r="E9" s="86" t="s">
        <v>90</v>
      </c>
      <c r="F9" s="16" t="s">
        <v>88</v>
      </c>
    </row>
    <row r="10" spans="1:8" x14ac:dyDescent="0.25">
      <c r="A10" s="33"/>
      <c r="B10" s="34"/>
      <c r="C10" s="32" t="s">
        <v>0</v>
      </c>
      <c r="D10" s="67">
        <f>D11</f>
        <v>998795.29999999993</v>
      </c>
      <c r="E10" s="67">
        <f>E11</f>
        <v>10489.660000000033</v>
      </c>
      <c r="F10" s="67">
        <f>D10+E10</f>
        <v>1009284.96</v>
      </c>
    </row>
    <row r="11" spans="1:8" ht="15.75" customHeight="1" x14ac:dyDescent="0.25">
      <c r="A11" s="8">
        <v>6</v>
      </c>
      <c r="B11" s="8"/>
      <c r="C11" s="8" t="s">
        <v>7</v>
      </c>
      <c r="D11" s="76">
        <f>SUM(D12+D13+D14+D15+D16)</f>
        <v>998795.29999999993</v>
      </c>
      <c r="E11" s="89">
        <f t="shared" ref="E11:E20" si="0">F11-D11</f>
        <v>10489.660000000033</v>
      </c>
      <c r="F11" s="76">
        <f>SUM(F12+F13+F14+F15+F16)</f>
        <v>1009284.96</v>
      </c>
    </row>
    <row r="12" spans="1:8" ht="38.25" x14ac:dyDescent="0.25">
      <c r="A12" s="8"/>
      <c r="B12" s="12">
        <v>63</v>
      </c>
      <c r="C12" s="12" t="s">
        <v>25</v>
      </c>
      <c r="D12" s="99">
        <v>938664.45</v>
      </c>
      <c r="E12" s="91">
        <f>5784.74+1200.83</f>
        <v>6985.57</v>
      </c>
      <c r="F12" s="66">
        <f>D12+E12</f>
        <v>945650.0199999999</v>
      </c>
    </row>
    <row r="13" spans="1:8" x14ac:dyDescent="0.25">
      <c r="A13" s="8"/>
      <c r="B13" s="12">
        <v>64</v>
      </c>
      <c r="C13" s="12" t="s">
        <v>63</v>
      </c>
      <c r="D13" s="99">
        <v>0</v>
      </c>
      <c r="E13" s="91">
        <v>0</v>
      </c>
      <c r="F13" s="66">
        <f t="shared" ref="F13:F18" si="1">D13+E13</f>
        <v>0</v>
      </c>
    </row>
    <row r="14" spans="1:8" ht="63.75" x14ac:dyDescent="0.25">
      <c r="A14" s="8"/>
      <c r="B14" s="12">
        <v>65</v>
      </c>
      <c r="C14" s="12" t="s">
        <v>64</v>
      </c>
      <c r="D14" s="99">
        <v>7730</v>
      </c>
      <c r="E14" s="91">
        <v>0</v>
      </c>
      <c r="F14" s="66">
        <f t="shared" si="1"/>
        <v>7730</v>
      </c>
    </row>
    <row r="15" spans="1:8" ht="38.25" x14ac:dyDescent="0.25">
      <c r="A15" s="8"/>
      <c r="B15" s="12">
        <v>66</v>
      </c>
      <c r="C15" s="12" t="s">
        <v>65</v>
      </c>
      <c r="D15" s="99">
        <v>1400</v>
      </c>
      <c r="E15" s="91">
        <v>0</v>
      </c>
      <c r="F15" s="66">
        <f t="shared" si="1"/>
        <v>1400</v>
      </c>
    </row>
    <row r="16" spans="1:8" ht="38.25" x14ac:dyDescent="0.25">
      <c r="A16" s="9"/>
      <c r="B16" s="9">
        <v>67</v>
      </c>
      <c r="C16" s="12" t="s">
        <v>26</v>
      </c>
      <c r="D16" s="99">
        <v>51000.85</v>
      </c>
      <c r="E16" s="91">
        <v>3504.09</v>
      </c>
      <c r="F16" s="66">
        <f t="shared" si="1"/>
        <v>54504.94</v>
      </c>
    </row>
    <row r="17" spans="1:6" ht="25.5" customHeight="1" x14ac:dyDescent="0.25">
      <c r="A17" s="8">
        <v>9</v>
      </c>
      <c r="B17" s="8"/>
      <c r="C17" s="20" t="s">
        <v>83</v>
      </c>
      <c r="D17" s="77">
        <f>D18</f>
        <v>4332</v>
      </c>
      <c r="E17" s="89">
        <f>E18</f>
        <v>-4614.63</v>
      </c>
      <c r="F17" s="113">
        <f>D17+E17</f>
        <v>-282.63000000000011</v>
      </c>
    </row>
    <row r="18" spans="1:6" x14ac:dyDescent="0.25">
      <c r="A18" s="12"/>
      <c r="B18" s="12">
        <v>92</v>
      </c>
      <c r="C18" s="21" t="s">
        <v>84</v>
      </c>
      <c r="D18" s="66">
        <v>4332</v>
      </c>
      <c r="E18" s="91">
        <v>-4614.63</v>
      </c>
      <c r="F18" s="66">
        <f t="shared" si="1"/>
        <v>-282.63000000000011</v>
      </c>
    </row>
    <row r="19" spans="1:6" x14ac:dyDescent="0.25">
      <c r="A19" s="12"/>
      <c r="B19" s="12"/>
      <c r="C19" s="21"/>
      <c r="D19" s="66"/>
      <c r="E19" s="91"/>
      <c r="F19" s="66"/>
    </row>
    <row r="20" spans="1:6" x14ac:dyDescent="0.25">
      <c r="A20" s="12"/>
      <c r="B20" s="12"/>
      <c r="C20" s="21" t="s">
        <v>85</v>
      </c>
      <c r="D20" s="66">
        <f>SUM(D10+D17)</f>
        <v>1003127.2999999999</v>
      </c>
      <c r="E20" s="91">
        <f t="shared" si="0"/>
        <v>5875.0300000000279</v>
      </c>
      <c r="F20" s="66">
        <f>SUM(F10+F17)</f>
        <v>1009002.33</v>
      </c>
    </row>
    <row r="22" spans="1:6" ht="17.25" customHeight="1" x14ac:dyDescent="0.25"/>
    <row r="23" spans="1:6" ht="15.75" customHeight="1" x14ac:dyDescent="0.25">
      <c r="A23" s="145" t="s">
        <v>38</v>
      </c>
      <c r="B23" s="145"/>
      <c r="C23" s="145"/>
      <c r="D23" s="145"/>
      <c r="E23" s="145"/>
      <c r="F23" s="145"/>
    </row>
    <row r="24" spans="1:6" ht="18" x14ac:dyDescent="0.25">
      <c r="A24" s="4"/>
      <c r="B24" s="4"/>
      <c r="C24" s="4"/>
      <c r="D24" s="4"/>
      <c r="E24" s="5"/>
      <c r="F24" s="5"/>
    </row>
    <row r="25" spans="1:6" ht="22.5" x14ac:dyDescent="0.25">
      <c r="A25" s="16" t="s">
        <v>5</v>
      </c>
      <c r="B25" s="15" t="s">
        <v>6</v>
      </c>
      <c r="C25" s="15" t="s">
        <v>8</v>
      </c>
      <c r="D25" s="16" t="s">
        <v>137</v>
      </c>
      <c r="E25" s="86" t="s">
        <v>89</v>
      </c>
      <c r="F25" s="16" t="s">
        <v>88</v>
      </c>
    </row>
    <row r="26" spans="1:6" x14ac:dyDescent="0.25">
      <c r="A26" s="33"/>
      <c r="B26" s="34"/>
      <c r="C26" s="32" t="s">
        <v>1</v>
      </c>
      <c r="D26" s="67">
        <f t="shared" ref="D26" si="2">SUM(D27+D33)</f>
        <v>1003127.3</v>
      </c>
      <c r="E26" s="67">
        <f>F26-D26</f>
        <v>5875.0300000000279</v>
      </c>
      <c r="F26" s="67">
        <f t="shared" ref="F26" si="3">SUM(F27+F33)</f>
        <v>1009002.3300000001</v>
      </c>
    </row>
    <row r="27" spans="1:6" s="50" customFormat="1" ht="15.75" customHeight="1" x14ac:dyDescent="0.25">
      <c r="A27" s="8">
        <v>3</v>
      </c>
      <c r="B27" s="8"/>
      <c r="C27" s="8" t="s">
        <v>9</v>
      </c>
      <c r="D27" s="76">
        <f t="shared" ref="D27" si="4">SUM(D28:D31)</f>
        <v>898427.3</v>
      </c>
      <c r="E27" s="67">
        <f t="shared" ref="E27" si="5">F27-D27</f>
        <v>4075.0300000000279</v>
      </c>
      <c r="F27" s="76">
        <f>SUM(F28:F32)</f>
        <v>902502.33000000007</v>
      </c>
    </row>
    <row r="28" spans="1:6" ht="15.75" customHeight="1" x14ac:dyDescent="0.25">
      <c r="A28" s="8"/>
      <c r="B28" s="12">
        <v>31</v>
      </c>
      <c r="C28" s="12" t="s">
        <v>10</v>
      </c>
      <c r="D28" s="66">
        <v>788726.8</v>
      </c>
      <c r="E28" s="92">
        <v>1331.01</v>
      </c>
      <c r="F28" s="66">
        <f>D28+E28</f>
        <v>790057.81</v>
      </c>
    </row>
    <row r="29" spans="1:6" x14ac:dyDescent="0.25">
      <c r="A29" s="9"/>
      <c r="B29" s="9">
        <v>32</v>
      </c>
      <c r="C29" s="9" t="s">
        <v>20</v>
      </c>
      <c r="D29" s="66">
        <v>107250.5</v>
      </c>
      <c r="E29" s="91">
        <f>2730.11+13.91</f>
        <v>2744.02</v>
      </c>
      <c r="F29" s="66">
        <f t="shared" ref="F29:F34" si="6">D29+E29</f>
        <v>109994.52</v>
      </c>
    </row>
    <row r="30" spans="1:6" x14ac:dyDescent="0.25">
      <c r="A30" s="9"/>
      <c r="B30" s="9">
        <v>34</v>
      </c>
      <c r="C30" s="9" t="s">
        <v>66</v>
      </c>
      <c r="D30" s="66">
        <v>600</v>
      </c>
      <c r="E30" s="92">
        <v>0</v>
      </c>
      <c r="F30" s="66">
        <f t="shared" si="6"/>
        <v>600</v>
      </c>
    </row>
    <row r="31" spans="1:6" ht="38.25" x14ac:dyDescent="0.25">
      <c r="A31" s="9"/>
      <c r="B31" s="9">
        <v>37</v>
      </c>
      <c r="C31" s="52" t="s">
        <v>67</v>
      </c>
      <c r="D31" s="66">
        <v>1850</v>
      </c>
      <c r="E31" s="91">
        <v>0</v>
      </c>
      <c r="F31" s="66">
        <f t="shared" si="6"/>
        <v>1850</v>
      </c>
    </row>
    <row r="32" spans="1:6" ht="39" x14ac:dyDescent="0.25">
      <c r="A32" s="9"/>
      <c r="B32" s="9">
        <v>38</v>
      </c>
      <c r="C32" s="109" t="s">
        <v>133</v>
      </c>
      <c r="D32" s="66">
        <v>0</v>
      </c>
      <c r="E32" s="92">
        <v>0</v>
      </c>
      <c r="F32" s="66">
        <f t="shared" si="6"/>
        <v>0</v>
      </c>
    </row>
    <row r="33" spans="1:6" s="50" customFormat="1" ht="25.5" x14ac:dyDescent="0.25">
      <c r="A33" s="11">
        <v>4</v>
      </c>
      <c r="B33" s="11"/>
      <c r="C33" s="20" t="s">
        <v>11</v>
      </c>
      <c r="D33" s="76">
        <f>D34</f>
        <v>104700</v>
      </c>
      <c r="E33" s="76">
        <f t="shared" ref="E33:F33" si="7">E34</f>
        <v>1800</v>
      </c>
      <c r="F33" s="76">
        <f t="shared" si="7"/>
        <v>106500</v>
      </c>
    </row>
    <row r="34" spans="1:6" ht="38.25" x14ac:dyDescent="0.25">
      <c r="A34" s="12"/>
      <c r="B34" s="12">
        <v>42</v>
      </c>
      <c r="C34" s="21" t="s">
        <v>27</v>
      </c>
      <c r="D34" s="66">
        <v>104700</v>
      </c>
      <c r="E34" s="91">
        <v>1800</v>
      </c>
      <c r="F34" s="66">
        <f t="shared" si="6"/>
        <v>106500</v>
      </c>
    </row>
  </sheetData>
  <mergeCells count="5">
    <mergeCell ref="A3:F3"/>
    <mergeCell ref="A5:F5"/>
    <mergeCell ref="A7:F7"/>
    <mergeCell ref="A23:F23"/>
    <mergeCell ref="A1:H1"/>
  </mergeCells>
  <pageMargins left="0.7" right="0.7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workbookViewId="0">
      <selection sqref="A1:H1"/>
    </sheetView>
  </sheetViews>
  <sheetFormatPr defaultRowHeight="15" x14ac:dyDescent="0.25"/>
  <cols>
    <col min="1" max="1" width="31.140625" customWidth="1"/>
    <col min="2" max="2" width="20.28515625" customWidth="1"/>
    <col min="3" max="3" width="17.85546875" customWidth="1"/>
    <col min="4" max="4" width="21" customWidth="1"/>
  </cols>
  <sheetData>
    <row r="1" spans="1:8" ht="50.25" customHeight="1" x14ac:dyDescent="0.25">
      <c r="A1" s="145" t="s">
        <v>148</v>
      </c>
      <c r="B1" s="145"/>
      <c r="C1" s="145"/>
      <c r="D1" s="145"/>
      <c r="E1" s="145"/>
      <c r="F1" s="145"/>
      <c r="G1" s="145"/>
      <c r="H1" s="145"/>
    </row>
    <row r="2" spans="1:8" ht="18" customHeight="1" x14ac:dyDescent="0.25">
      <c r="A2" s="4"/>
      <c r="B2" s="4"/>
      <c r="C2" s="4"/>
      <c r="D2" s="4"/>
    </row>
    <row r="3" spans="1:8" ht="15.75" customHeight="1" x14ac:dyDescent="0.25">
      <c r="A3" s="145" t="s">
        <v>17</v>
      </c>
      <c r="B3" s="145"/>
      <c r="C3" s="145"/>
      <c r="D3" s="145"/>
    </row>
    <row r="4" spans="1:8" ht="18" x14ac:dyDescent="0.25">
      <c r="B4" s="4"/>
      <c r="C4" s="5"/>
      <c r="D4" s="5"/>
    </row>
    <row r="5" spans="1:8" ht="18" customHeight="1" x14ac:dyDescent="0.25">
      <c r="A5" s="145" t="s">
        <v>4</v>
      </c>
      <c r="B5" s="145"/>
      <c r="C5" s="145"/>
      <c r="D5" s="145"/>
    </row>
    <row r="6" spans="1:8" ht="18" x14ac:dyDescent="0.25">
      <c r="A6" s="4"/>
      <c r="B6" s="4"/>
      <c r="C6" s="5"/>
      <c r="D6" s="5"/>
    </row>
    <row r="7" spans="1:8" ht="15.75" customHeight="1" x14ac:dyDescent="0.25">
      <c r="A7" s="145" t="s">
        <v>39</v>
      </c>
      <c r="B7" s="145"/>
      <c r="C7" s="145"/>
      <c r="D7" s="145"/>
    </row>
    <row r="8" spans="1:8" ht="18" x14ac:dyDescent="0.25">
      <c r="A8" s="4"/>
      <c r="B8" s="4"/>
      <c r="C8" s="5"/>
      <c r="D8" s="5"/>
    </row>
    <row r="9" spans="1:8" ht="22.5" x14ac:dyDescent="0.25">
      <c r="A9" s="16" t="s">
        <v>41</v>
      </c>
      <c r="B9" s="16" t="s">
        <v>137</v>
      </c>
      <c r="C9" s="86" t="s">
        <v>87</v>
      </c>
      <c r="D9" s="16" t="s">
        <v>88</v>
      </c>
    </row>
    <row r="10" spans="1:8" s="50" customFormat="1" x14ac:dyDescent="0.25">
      <c r="A10" s="35" t="s">
        <v>0</v>
      </c>
      <c r="B10" s="67">
        <f>B11+B14+B16+B18</f>
        <v>998795.3</v>
      </c>
      <c r="C10" s="67">
        <f>C11+C14+C16+C18+C22</f>
        <v>10489.66</v>
      </c>
      <c r="D10" s="67">
        <f>B10+C10</f>
        <v>1009284.9600000001</v>
      </c>
    </row>
    <row r="11" spans="1:8" s="50" customFormat="1" ht="14.25" customHeight="1" x14ac:dyDescent="0.25">
      <c r="A11" s="20" t="s">
        <v>44</v>
      </c>
      <c r="B11" s="78">
        <f t="shared" ref="B11" si="0">SUM(B12+B13)</f>
        <v>51000.850000000006</v>
      </c>
      <c r="C11" s="67">
        <f>C12+C13</f>
        <v>3504.09</v>
      </c>
      <c r="D11" s="67">
        <f t="shared" ref="D11:D21" si="1">B11+C11</f>
        <v>54504.94</v>
      </c>
    </row>
    <row r="12" spans="1:8" s="51" customFormat="1" x14ac:dyDescent="0.25">
      <c r="A12" s="10" t="s">
        <v>69</v>
      </c>
      <c r="B12" s="100">
        <v>20088.04</v>
      </c>
      <c r="C12" s="94">
        <v>144.09</v>
      </c>
      <c r="D12" s="132">
        <f t="shared" si="1"/>
        <v>20232.13</v>
      </c>
    </row>
    <row r="13" spans="1:8" s="51" customFormat="1" x14ac:dyDescent="0.25">
      <c r="A13" s="10" t="s">
        <v>68</v>
      </c>
      <c r="B13" s="100">
        <v>30912.81</v>
      </c>
      <c r="C13" s="92">
        <v>3360</v>
      </c>
      <c r="D13" s="132">
        <f t="shared" si="1"/>
        <v>34272.81</v>
      </c>
    </row>
    <row r="14" spans="1:8" s="50" customFormat="1" x14ac:dyDescent="0.25">
      <c r="A14" s="22" t="s">
        <v>46</v>
      </c>
      <c r="B14" s="77">
        <f>B15</f>
        <v>1400</v>
      </c>
      <c r="C14" s="77">
        <f>C15</f>
        <v>0</v>
      </c>
      <c r="D14" s="67">
        <f t="shared" si="1"/>
        <v>1400</v>
      </c>
    </row>
    <row r="15" spans="1:8" s="51" customFormat="1" x14ac:dyDescent="0.25">
      <c r="A15" s="10" t="s">
        <v>70</v>
      </c>
      <c r="B15" s="75">
        <v>1400</v>
      </c>
      <c r="C15" s="93">
        <v>0</v>
      </c>
      <c r="D15" s="132">
        <f t="shared" si="1"/>
        <v>1400</v>
      </c>
    </row>
    <row r="16" spans="1:8" s="50" customFormat="1" ht="14.25" customHeight="1" x14ac:dyDescent="0.25">
      <c r="A16" s="54" t="s">
        <v>43</v>
      </c>
      <c r="B16" s="77">
        <f>B17</f>
        <v>7730</v>
      </c>
      <c r="C16" s="77">
        <f>C17</f>
        <v>0</v>
      </c>
      <c r="D16" s="67">
        <f t="shared" si="1"/>
        <v>7730</v>
      </c>
    </row>
    <row r="17" spans="1:4" s="51" customFormat="1" x14ac:dyDescent="0.25">
      <c r="A17" s="10" t="s">
        <v>71</v>
      </c>
      <c r="B17" s="75">
        <v>7730</v>
      </c>
      <c r="C17" s="93">
        <v>0</v>
      </c>
      <c r="D17" s="132">
        <f t="shared" si="1"/>
        <v>7730</v>
      </c>
    </row>
    <row r="18" spans="1:4" s="50" customFormat="1" x14ac:dyDescent="0.25">
      <c r="A18" s="22" t="s">
        <v>42</v>
      </c>
      <c r="B18" s="76">
        <f>B19+B20+B21</f>
        <v>938664.45000000007</v>
      </c>
      <c r="C18" s="67">
        <f>C19+C20+C21</f>
        <v>6985.5700000000006</v>
      </c>
      <c r="D18" s="67">
        <f t="shared" si="1"/>
        <v>945650.02</v>
      </c>
    </row>
    <row r="19" spans="1:4" s="51" customFormat="1" x14ac:dyDescent="0.25">
      <c r="A19" s="10" t="s">
        <v>72</v>
      </c>
      <c r="B19" s="75">
        <f>824200+3219.67</f>
        <v>827419.67</v>
      </c>
      <c r="C19" s="93">
        <f>1784.74+180.12</f>
        <v>1964.8600000000001</v>
      </c>
      <c r="D19" s="132">
        <f t="shared" si="1"/>
        <v>829384.53</v>
      </c>
    </row>
    <row r="20" spans="1:4" s="51" customFormat="1" x14ac:dyDescent="0.25">
      <c r="A20" s="10" t="s">
        <v>73</v>
      </c>
      <c r="B20" s="100">
        <v>4000</v>
      </c>
      <c r="C20" s="93">
        <v>4000</v>
      </c>
      <c r="D20" s="132">
        <f t="shared" si="1"/>
        <v>8000</v>
      </c>
    </row>
    <row r="21" spans="1:4" x14ac:dyDescent="0.25">
      <c r="A21" s="53" t="s">
        <v>138</v>
      </c>
      <c r="B21" s="101">
        <v>107244.78</v>
      </c>
      <c r="C21" s="92">
        <v>1020.71</v>
      </c>
      <c r="D21" s="132">
        <f t="shared" si="1"/>
        <v>108265.49</v>
      </c>
    </row>
    <row r="22" spans="1:4" s="50" customFormat="1" x14ac:dyDescent="0.25">
      <c r="A22" s="71" t="s">
        <v>139</v>
      </c>
      <c r="B22" s="77">
        <v>0</v>
      </c>
      <c r="C22" s="67">
        <f t="shared" ref="C22:C31" si="2">D22-B22</f>
        <v>0</v>
      </c>
      <c r="D22" s="67">
        <v>0</v>
      </c>
    </row>
    <row r="23" spans="1:4" s="51" customFormat="1" x14ac:dyDescent="0.25">
      <c r="A23" s="95" t="s">
        <v>140</v>
      </c>
      <c r="B23" s="75">
        <v>0</v>
      </c>
      <c r="C23" s="93">
        <f t="shared" si="2"/>
        <v>0</v>
      </c>
      <c r="D23" s="132">
        <v>0</v>
      </c>
    </row>
    <row r="24" spans="1:4" s="50" customFormat="1" x14ac:dyDescent="0.25">
      <c r="A24" s="72" t="s">
        <v>86</v>
      </c>
      <c r="B24" s="77">
        <f>B25+B26+B27+B28+B29</f>
        <v>4332</v>
      </c>
      <c r="C24" s="77">
        <f>C25+C26+C27+C28+C29</f>
        <v>-4614.63</v>
      </c>
      <c r="D24" s="77">
        <f>B24+C24</f>
        <v>-282.63000000000011</v>
      </c>
    </row>
    <row r="25" spans="1:4" s="51" customFormat="1" x14ac:dyDescent="0.25">
      <c r="A25" s="74" t="s">
        <v>70</v>
      </c>
      <c r="B25" s="75">
        <v>1000</v>
      </c>
      <c r="C25" s="92">
        <v>103.37</v>
      </c>
      <c r="D25" s="75">
        <f>B25+C25</f>
        <v>1103.3699999999999</v>
      </c>
    </row>
    <row r="26" spans="1:4" x14ac:dyDescent="0.25">
      <c r="A26" s="74" t="s">
        <v>71</v>
      </c>
      <c r="B26" s="66">
        <v>332</v>
      </c>
      <c r="C26" s="92">
        <v>-112.09</v>
      </c>
      <c r="D26" s="75">
        <f>B26+C26</f>
        <v>219.91</v>
      </c>
    </row>
    <row r="27" spans="1:4" s="51" customFormat="1" x14ac:dyDescent="0.25">
      <c r="A27" s="10" t="s">
        <v>73</v>
      </c>
      <c r="B27" s="75">
        <v>3000</v>
      </c>
      <c r="C27" s="92">
        <f t="shared" si="2"/>
        <v>-3000</v>
      </c>
      <c r="D27" s="75">
        <v>0</v>
      </c>
    </row>
    <row r="28" spans="1:4" s="73" customFormat="1" ht="12.75" x14ac:dyDescent="0.2">
      <c r="A28" s="10" t="s">
        <v>72</v>
      </c>
      <c r="B28" s="79">
        <v>0</v>
      </c>
      <c r="C28" s="92">
        <v>-1784.74</v>
      </c>
      <c r="D28" s="75">
        <v>-1784.74</v>
      </c>
    </row>
    <row r="29" spans="1:4" s="73" customFormat="1" ht="12.75" x14ac:dyDescent="0.2">
      <c r="A29" s="10" t="s">
        <v>136</v>
      </c>
      <c r="B29" s="79">
        <v>0</v>
      </c>
      <c r="C29" s="92">
        <v>178.83</v>
      </c>
      <c r="D29" s="75">
        <v>178.83</v>
      </c>
    </row>
    <row r="30" spans="1:4" s="73" customFormat="1" ht="12.75" x14ac:dyDescent="0.2">
      <c r="A30" s="69"/>
      <c r="B30" s="79"/>
      <c r="C30" s="92"/>
      <c r="D30" s="79"/>
    </row>
    <row r="31" spans="1:4" s="73" customFormat="1" ht="12.75" x14ac:dyDescent="0.2">
      <c r="A31" s="69" t="s">
        <v>85</v>
      </c>
      <c r="B31" s="79">
        <f>B10+B24</f>
        <v>1003127.3</v>
      </c>
      <c r="C31" s="92">
        <f t="shared" si="2"/>
        <v>5875.0300000000279</v>
      </c>
      <c r="D31" s="79">
        <f>D10+D24</f>
        <v>1009002.3300000001</v>
      </c>
    </row>
    <row r="33" spans="1:4" ht="15.75" customHeight="1" x14ac:dyDescent="0.25">
      <c r="A33" s="145" t="s">
        <v>40</v>
      </c>
      <c r="B33" s="145"/>
      <c r="C33" s="145"/>
      <c r="D33" s="145"/>
    </row>
    <row r="34" spans="1:4" ht="18" x14ac:dyDescent="0.25">
      <c r="A34" s="4"/>
      <c r="B34" s="4"/>
      <c r="C34" s="5"/>
      <c r="D34" s="5"/>
    </row>
    <row r="35" spans="1:4" ht="22.5" x14ac:dyDescent="0.25">
      <c r="A35" s="16" t="s">
        <v>41</v>
      </c>
      <c r="B35" s="16" t="s">
        <v>137</v>
      </c>
      <c r="C35" s="86" t="s">
        <v>96</v>
      </c>
      <c r="D35" s="16" t="s">
        <v>88</v>
      </c>
    </row>
    <row r="36" spans="1:4" s="50" customFormat="1" x14ac:dyDescent="0.25">
      <c r="A36" s="35" t="s">
        <v>1</v>
      </c>
      <c r="B36" s="67">
        <f>B37+B40+B42+B44</f>
        <v>1003127.3</v>
      </c>
      <c r="C36" s="67">
        <f>C37+C40+C42+C44+C48</f>
        <v>5875.03</v>
      </c>
      <c r="D36" s="67">
        <f>B36+C36</f>
        <v>1009002.3300000001</v>
      </c>
    </row>
    <row r="37" spans="1:4" s="50" customFormat="1" ht="15.75" customHeight="1" x14ac:dyDescent="0.25">
      <c r="A37" s="20" t="s">
        <v>44</v>
      </c>
      <c r="B37" s="76">
        <f t="shared" ref="B37:C37" si="3">B38+B39</f>
        <v>51000.850000000006</v>
      </c>
      <c r="C37" s="76">
        <f t="shared" si="3"/>
        <v>3504.09</v>
      </c>
      <c r="D37" s="76">
        <f>B37+C37</f>
        <v>54504.94</v>
      </c>
    </row>
    <row r="38" spans="1:4" x14ac:dyDescent="0.25">
      <c r="A38" s="10" t="s">
        <v>69</v>
      </c>
      <c r="B38" s="100">
        <v>20088.04</v>
      </c>
      <c r="C38" s="92">
        <v>144.09</v>
      </c>
      <c r="D38" s="133">
        <f t="shared" ref="D38:D49" si="4">B38+C38</f>
        <v>20232.13</v>
      </c>
    </row>
    <row r="39" spans="1:4" x14ac:dyDescent="0.25">
      <c r="A39" s="10" t="s">
        <v>68</v>
      </c>
      <c r="B39" s="100">
        <v>30912.81</v>
      </c>
      <c r="C39" s="92">
        <v>3360</v>
      </c>
      <c r="D39" s="133">
        <f t="shared" si="4"/>
        <v>34272.81</v>
      </c>
    </row>
    <row r="40" spans="1:4" s="50" customFormat="1" x14ac:dyDescent="0.25">
      <c r="A40" s="22" t="s">
        <v>46</v>
      </c>
      <c r="B40" s="77">
        <f>B41</f>
        <v>2400</v>
      </c>
      <c r="C40" s="77">
        <f>C41</f>
        <v>103.37</v>
      </c>
      <c r="D40" s="112">
        <f t="shared" si="4"/>
        <v>2503.37</v>
      </c>
    </row>
    <row r="41" spans="1:4" x14ac:dyDescent="0.25">
      <c r="A41" s="10" t="s">
        <v>70</v>
      </c>
      <c r="B41" s="100">
        <v>2400</v>
      </c>
      <c r="C41" s="92">
        <v>103.37</v>
      </c>
      <c r="D41" s="133">
        <f t="shared" si="4"/>
        <v>2503.37</v>
      </c>
    </row>
    <row r="42" spans="1:4" x14ac:dyDescent="0.25">
      <c r="A42" s="54" t="s">
        <v>43</v>
      </c>
      <c r="B42" s="113">
        <f>B43</f>
        <v>8062</v>
      </c>
      <c r="C42" s="113">
        <f>C43</f>
        <v>-112.09</v>
      </c>
      <c r="D42" s="112">
        <f t="shared" si="4"/>
        <v>7949.91</v>
      </c>
    </row>
    <row r="43" spans="1:4" s="50" customFormat="1" x14ac:dyDescent="0.25">
      <c r="A43" s="10" t="s">
        <v>71</v>
      </c>
      <c r="B43" s="100">
        <v>8062</v>
      </c>
      <c r="C43" s="132">
        <v>-112.09</v>
      </c>
      <c r="D43" s="133">
        <f t="shared" si="4"/>
        <v>7949.91</v>
      </c>
    </row>
    <row r="44" spans="1:4" x14ac:dyDescent="0.25">
      <c r="A44" s="22" t="s">
        <v>42</v>
      </c>
      <c r="B44" s="113">
        <f>B45+B46+B47</f>
        <v>941664.45000000007</v>
      </c>
      <c r="C44" s="113">
        <f>C45+C46+C47</f>
        <v>2200.83</v>
      </c>
      <c r="D44" s="112">
        <f t="shared" si="4"/>
        <v>943865.28</v>
      </c>
    </row>
    <row r="45" spans="1:4" s="73" customFormat="1" ht="12.75" x14ac:dyDescent="0.2">
      <c r="A45" s="10" t="s">
        <v>72</v>
      </c>
      <c r="B45" s="75">
        <f>824200+3219.67</f>
        <v>827419.67</v>
      </c>
      <c r="C45" s="75">
        <v>180.12</v>
      </c>
      <c r="D45" s="133">
        <f t="shared" si="4"/>
        <v>827599.79</v>
      </c>
    </row>
    <row r="46" spans="1:4" s="85" customFormat="1" ht="12.75" x14ac:dyDescent="0.2">
      <c r="A46" s="10" t="s">
        <v>73</v>
      </c>
      <c r="B46" s="100">
        <v>7000</v>
      </c>
      <c r="C46" s="132">
        <v>1000</v>
      </c>
      <c r="D46" s="133">
        <f t="shared" si="4"/>
        <v>8000</v>
      </c>
    </row>
    <row r="47" spans="1:4" s="82" customFormat="1" ht="12.75" x14ac:dyDescent="0.2">
      <c r="A47" s="53" t="s">
        <v>138</v>
      </c>
      <c r="B47" s="101">
        <v>107244.78</v>
      </c>
      <c r="C47" s="92">
        <v>1020.71</v>
      </c>
      <c r="D47" s="133">
        <f t="shared" si="4"/>
        <v>108265.49</v>
      </c>
    </row>
    <row r="48" spans="1:4" s="85" customFormat="1" ht="12.75" x14ac:dyDescent="0.2">
      <c r="A48" s="71" t="s">
        <v>141</v>
      </c>
      <c r="B48" s="84">
        <f>B49+B50</f>
        <v>0</v>
      </c>
      <c r="C48" s="67">
        <f>C49</f>
        <v>178.83</v>
      </c>
      <c r="D48" s="112">
        <f t="shared" si="4"/>
        <v>178.83</v>
      </c>
    </row>
    <row r="49" spans="1:4" s="82" customFormat="1" ht="12.75" x14ac:dyDescent="0.2">
      <c r="A49" s="95" t="s">
        <v>136</v>
      </c>
      <c r="B49" s="81">
        <v>0</v>
      </c>
      <c r="C49" s="92">
        <v>178.83</v>
      </c>
      <c r="D49" s="133">
        <f t="shared" si="4"/>
        <v>178.83</v>
      </c>
    </row>
    <row r="50" spans="1:4" s="82" customFormat="1" ht="12.75" x14ac:dyDescent="0.2">
      <c r="A50" s="80"/>
      <c r="B50" s="81"/>
      <c r="C50" s="92"/>
      <c r="D50" s="81"/>
    </row>
    <row r="51" spans="1:4" s="73" customFormat="1" ht="12.75" x14ac:dyDescent="0.2">
      <c r="A51" s="69"/>
      <c r="B51" s="70"/>
      <c r="C51" s="92"/>
      <c r="D51" s="70"/>
    </row>
    <row r="52" spans="1:4" s="85" customFormat="1" ht="12.75" x14ac:dyDescent="0.2">
      <c r="A52" s="83"/>
      <c r="B52" s="84"/>
      <c r="C52" s="67"/>
      <c r="D52" s="84"/>
    </row>
    <row r="53" spans="1:4" s="82" customFormat="1" ht="12.75" x14ac:dyDescent="0.2">
      <c r="A53" s="96"/>
      <c r="B53" s="81"/>
      <c r="C53" s="93"/>
      <c r="D53" s="81"/>
    </row>
    <row r="54" spans="1:4" s="73" customFormat="1" ht="12.75" x14ac:dyDescent="0.2">
      <c r="A54" s="68"/>
      <c r="B54" s="70"/>
      <c r="C54" s="92"/>
      <c r="D54" s="70"/>
    </row>
  </sheetData>
  <mergeCells count="5">
    <mergeCell ref="A3:D3"/>
    <mergeCell ref="A5:D5"/>
    <mergeCell ref="A7:D7"/>
    <mergeCell ref="A33:D33"/>
    <mergeCell ref="A1:H1"/>
  </mergeCells>
  <pageMargins left="0.7" right="0.7" top="0.75" bottom="0.75" header="0.3" footer="0.3"/>
  <pageSetup paperSize="9"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sqref="A1:H1"/>
    </sheetView>
  </sheetViews>
  <sheetFormatPr defaultRowHeight="15" x14ac:dyDescent="0.25"/>
  <cols>
    <col min="1" max="1" width="41.140625" customWidth="1"/>
    <col min="2" max="2" width="25.28515625" customWidth="1"/>
    <col min="3" max="3" width="17.85546875" customWidth="1"/>
    <col min="4" max="4" width="25.28515625" customWidth="1"/>
  </cols>
  <sheetData>
    <row r="1" spans="1:8" ht="42" customHeight="1" x14ac:dyDescent="0.25">
      <c r="A1" s="145" t="s">
        <v>148</v>
      </c>
      <c r="B1" s="145"/>
      <c r="C1" s="145"/>
      <c r="D1" s="145"/>
      <c r="E1" s="145"/>
      <c r="F1" s="145"/>
      <c r="G1" s="145"/>
      <c r="H1" s="145"/>
    </row>
    <row r="2" spans="1:8" ht="18" customHeight="1" x14ac:dyDescent="0.25">
      <c r="A2" s="4"/>
      <c r="B2" s="4"/>
      <c r="C2" s="4"/>
      <c r="D2" s="4"/>
    </row>
    <row r="3" spans="1:8" ht="15.75" x14ac:dyDescent="0.25">
      <c r="A3" s="145" t="s">
        <v>17</v>
      </c>
      <c r="B3" s="145"/>
      <c r="C3" s="145"/>
      <c r="D3" s="145"/>
    </row>
    <row r="4" spans="1:8" ht="18" x14ac:dyDescent="0.25">
      <c r="A4" s="4"/>
      <c r="B4" s="4"/>
      <c r="C4" s="5"/>
      <c r="D4" s="5"/>
    </row>
    <row r="5" spans="1:8" ht="18" customHeight="1" x14ac:dyDescent="0.25">
      <c r="A5" s="145" t="s">
        <v>4</v>
      </c>
      <c r="B5" s="145"/>
      <c r="C5" s="145"/>
      <c r="D5" s="145"/>
    </row>
    <row r="6" spans="1:8" ht="18" x14ac:dyDescent="0.25">
      <c r="A6" s="4"/>
      <c r="B6" s="4"/>
      <c r="C6" s="5"/>
      <c r="D6" s="5"/>
    </row>
    <row r="7" spans="1:8" ht="15.75" customHeight="1" x14ac:dyDescent="0.25">
      <c r="A7" s="145" t="s">
        <v>12</v>
      </c>
      <c r="B7" s="145"/>
      <c r="C7" s="145"/>
      <c r="D7" s="145"/>
    </row>
    <row r="8" spans="1:8" ht="18" x14ac:dyDescent="0.25">
      <c r="A8" s="4"/>
      <c r="B8" s="4"/>
      <c r="C8" s="5"/>
      <c r="D8" s="5"/>
    </row>
    <row r="9" spans="1:8" ht="31.5" customHeight="1" x14ac:dyDescent="0.25">
      <c r="A9" s="16" t="s">
        <v>41</v>
      </c>
      <c r="B9" s="16" t="s">
        <v>137</v>
      </c>
      <c r="C9" s="86" t="s">
        <v>87</v>
      </c>
      <c r="D9" s="16" t="s">
        <v>88</v>
      </c>
    </row>
    <row r="10" spans="1:8" s="50" customFormat="1" ht="15.75" customHeight="1" x14ac:dyDescent="0.25">
      <c r="A10" s="8" t="s">
        <v>13</v>
      </c>
      <c r="B10" s="113">
        <f t="shared" ref="B10" si="0">B11</f>
        <v>1003127.3</v>
      </c>
      <c r="C10" s="77">
        <f>C11</f>
        <v>5875.03</v>
      </c>
      <c r="D10" s="77">
        <f>B10+C10</f>
        <v>1009002.3300000001</v>
      </c>
    </row>
    <row r="11" spans="1:8" s="50" customFormat="1" ht="15.75" customHeight="1" x14ac:dyDescent="0.25">
      <c r="A11" s="8" t="s">
        <v>74</v>
      </c>
      <c r="B11" s="113">
        <f>B12+B13</f>
        <v>1003127.3</v>
      </c>
      <c r="C11" s="77">
        <f>C12</f>
        <v>5875.03</v>
      </c>
      <c r="D11" s="77">
        <f t="shared" ref="D11:D13" si="1">B11+C11</f>
        <v>1009002.3300000001</v>
      </c>
    </row>
    <row r="12" spans="1:8" s="51" customFormat="1" x14ac:dyDescent="0.25">
      <c r="A12" s="13" t="s">
        <v>75</v>
      </c>
      <c r="B12" s="100">
        <v>970727.3</v>
      </c>
      <c r="C12" s="75">
        <v>5875.03</v>
      </c>
      <c r="D12" s="99">
        <f>B12+C12</f>
        <v>976602.33000000007</v>
      </c>
    </row>
    <row r="13" spans="1:8" s="51" customFormat="1" x14ac:dyDescent="0.25">
      <c r="A13" s="14" t="s">
        <v>76</v>
      </c>
      <c r="B13" s="66">
        <v>32400</v>
      </c>
      <c r="C13" s="66">
        <v>0</v>
      </c>
      <c r="D13" s="99">
        <f t="shared" si="1"/>
        <v>32400</v>
      </c>
    </row>
  </sheetData>
  <mergeCells count="4">
    <mergeCell ref="A7:D7"/>
    <mergeCell ref="A5:D5"/>
    <mergeCell ref="A3:D3"/>
    <mergeCell ref="A1:H1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>
      <selection activeCell="F24" sqref="F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4" width="25.28515625" customWidth="1"/>
    <col min="5" max="5" width="17.85546875" customWidth="1"/>
    <col min="6" max="6" width="25.28515625" customWidth="1"/>
  </cols>
  <sheetData>
    <row r="1" spans="1:6" ht="42" customHeight="1" x14ac:dyDescent="0.25">
      <c r="A1" s="161" t="s">
        <v>91</v>
      </c>
      <c r="B1" s="161"/>
      <c r="C1" s="161"/>
      <c r="D1" s="161"/>
      <c r="E1" s="161"/>
      <c r="F1" s="161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45" t="s">
        <v>17</v>
      </c>
      <c r="B3" s="145"/>
      <c r="C3" s="145"/>
      <c r="D3" s="145"/>
      <c r="E3" s="145"/>
      <c r="F3" s="14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45" t="s">
        <v>48</v>
      </c>
      <c r="B5" s="145"/>
      <c r="C5" s="145"/>
      <c r="D5" s="145"/>
      <c r="E5" s="145"/>
      <c r="F5" s="145"/>
    </row>
    <row r="6" spans="1:6" ht="18" x14ac:dyDescent="0.25">
      <c r="A6" s="4"/>
      <c r="B6" s="4"/>
      <c r="C6" s="4"/>
      <c r="D6" s="4"/>
      <c r="E6" s="5"/>
      <c r="F6" s="5"/>
    </row>
    <row r="7" spans="1:6" ht="30" customHeight="1" x14ac:dyDescent="0.25">
      <c r="A7" s="16" t="s">
        <v>5</v>
      </c>
      <c r="B7" s="15" t="s">
        <v>6</v>
      </c>
      <c r="C7" s="15" t="s">
        <v>28</v>
      </c>
      <c r="D7" s="16" t="s">
        <v>29</v>
      </c>
      <c r="E7" s="86" t="s">
        <v>97</v>
      </c>
      <c r="F7" s="16" t="s">
        <v>88</v>
      </c>
    </row>
    <row r="8" spans="1:6" x14ac:dyDescent="0.25">
      <c r="A8" s="33"/>
      <c r="B8" s="34"/>
      <c r="C8" s="32" t="s">
        <v>50</v>
      </c>
      <c r="D8" s="78">
        <v>0</v>
      </c>
      <c r="E8" s="78">
        <v>0</v>
      </c>
      <c r="F8" s="78">
        <v>0</v>
      </c>
    </row>
    <row r="9" spans="1:6" ht="25.5" x14ac:dyDescent="0.25">
      <c r="A9" s="8">
        <v>8</v>
      </c>
      <c r="B9" s="8"/>
      <c r="C9" s="8" t="s">
        <v>14</v>
      </c>
      <c r="D9" s="66">
        <v>0</v>
      </c>
      <c r="E9" s="66">
        <v>0</v>
      </c>
      <c r="F9" s="66">
        <v>0</v>
      </c>
    </row>
    <row r="10" spans="1:6" x14ac:dyDescent="0.25">
      <c r="A10" s="8"/>
      <c r="B10" s="12">
        <v>84</v>
      </c>
      <c r="C10" s="12" t="s">
        <v>21</v>
      </c>
      <c r="D10" s="66">
        <v>0</v>
      </c>
      <c r="E10" s="66">
        <v>0</v>
      </c>
      <c r="F10" s="66">
        <v>0</v>
      </c>
    </row>
    <row r="11" spans="1:6" x14ac:dyDescent="0.25">
      <c r="A11" s="8"/>
      <c r="B11" s="12"/>
      <c r="C11" s="36"/>
      <c r="D11" s="66">
        <v>0</v>
      </c>
      <c r="E11" s="66">
        <v>0</v>
      </c>
      <c r="F11" s="66">
        <v>0</v>
      </c>
    </row>
    <row r="12" spans="1:6" x14ac:dyDescent="0.25">
      <c r="A12" s="8"/>
      <c r="B12" s="12"/>
      <c r="C12" s="32" t="s">
        <v>53</v>
      </c>
      <c r="D12" s="66">
        <v>0</v>
      </c>
      <c r="E12" s="66">
        <v>0</v>
      </c>
      <c r="F12" s="66">
        <v>0</v>
      </c>
    </row>
    <row r="13" spans="1:6" ht="25.5" x14ac:dyDescent="0.25">
      <c r="A13" s="11">
        <v>5</v>
      </c>
      <c r="B13" s="11"/>
      <c r="C13" s="20" t="s">
        <v>15</v>
      </c>
      <c r="D13" s="66">
        <v>0</v>
      </c>
      <c r="E13" s="66">
        <v>0</v>
      </c>
      <c r="F13" s="66">
        <v>0</v>
      </c>
    </row>
    <row r="14" spans="1:6" ht="25.5" x14ac:dyDescent="0.25">
      <c r="A14" s="12"/>
      <c r="B14" s="12">
        <v>54</v>
      </c>
      <c r="C14" s="21" t="s">
        <v>22</v>
      </c>
      <c r="D14" s="66">
        <v>0</v>
      </c>
      <c r="E14" s="66">
        <v>0</v>
      </c>
      <c r="F14" s="66">
        <v>0</v>
      </c>
    </row>
  </sheetData>
  <mergeCells count="3">
    <mergeCell ref="A5:F5"/>
    <mergeCell ref="A3:F3"/>
    <mergeCell ref="A1:F1"/>
  </mergeCells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>
      <selection activeCell="G22" sqref="G22"/>
    </sheetView>
  </sheetViews>
  <sheetFormatPr defaultRowHeight="15" x14ac:dyDescent="0.25"/>
  <cols>
    <col min="1" max="1" width="36.140625" customWidth="1"/>
    <col min="2" max="2" width="25.28515625" customWidth="1"/>
    <col min="3" max="3" width="17.42578125" customWidth="1"/>
    <col min="4" max="4" width="28.5703125" customWidth="1"/>
  </cols>
  <sheetData>
    <row r="1" spans="1:4" ht="42" customHeight="1" x14ac:dyDescent="0.25">
      <c r="A1" s="161" t="s">
        <v>92</v>
      </c>
      <c r="B1" s="161"/>
      <c r="C1" s="161"/>
      <c r="D1" s="161"/>
    </row>
    <row r="2" spans="1:4" ht="18" customHeight="1" x14ac:dyDescent="0.25">
      <c r="A2" s="4"/>
      <c r="B2" s="4"/>
      <c r="C2" s="4"/>
      <c r="D2" s="4"/>
    </row>
    <row r="3" spans="1:4" ht="15.75" customHeight="1" x14ac:dyDescent="0.25">
      <c r="A3" s="145" t="s">
        <v>17</v>
      </c>
      <c r="B3" s="145"/>
      <c r="C3" s="145"/>
      <c r="D3" s="145"/>
    </row>
    <row r="4" spans="1:4" ht="18" x14ac:dyDescent="0.25">
      <c r="A4" s="4"/>
      <c r="B4" s="4"/>
      <c r="C4" s="5"/>
      <c r="D4" s="5"/>
    </row>
    <row r="5" spans="1:4" ht="18" customHeight="1" x14ac:dyDescent="0.25">
      <c r="A5" s="145" t="s">
        <v>49</v>
      </c>
      <c r="B5" s="145"/>
      <c r="C5" s="145"/>
      <c r="D5" s="145"/>
    </row>
    <row r="6" spans="1:4" ht="18" x14ac:dyDescent="0.25">
      <c r="A6" s="4"/>
      <c r="B6" s="4"/>
      <c r="C6" s="5"/>
      <c r="D6" s="5"/>
    </row>
    <row r="7" spans="1:4" ht="22.5" x14ac:dyDescent="0.25">
      <c r="A7" s="15" t="s">
        <v>41</v>
      </c>
      <c r="B7" s="16" t="s">
        <v>29</v>
      </c>
      <c r="C7" s="86" t="s">
        <v>98</v>
      </c>
      <c r="D7" s="16" t="s">
        <v>88</v>
      </c>
    </row>
    <row r="8" spans="1:4" s="50" customFormat="1" x14ac:dyDescent="0.25">
      <c r="A8" s="8" t="s">
        <v>50</v>
      </c>
      <c r="B8" s="77">
        <v>0</v>
      </c>
      <c r="C8" s="77">
        <v>0</v>
      </c>
      <c r="D8" s="77">
        <v>0</v>
      </c>
    </row>
    <row r="9" spans="1:4" s="50" customFormat="1" x14ac:dyDescent="0.25">
      <c r="A9" s="8" t="s">
        <v>51</v>
      </c>
      <c r="B9" s="77">
        <v>0</v>
      </c>
      <c r="C9" s="77">
        <v>0</v>
      </c>
      <c r="D9" s="77">
        <v>0</v>
      </c>
    </row>
    <row r="10" spans="1:4" s="51" customFormat="1" x14ac:dyDescent="0.25">
      <c r="A10" s="13" t="s">
        <v>52</v>
      </c>
      <c r="B10" s="75">
        <v>0</v>
      </c>
      <c r="C10" s="75">
        <v>0</v>
      </c>
      <c r="D10" s="75">
        <v>0</v>
      </c>
    </row>
    <row r="11" spans="1:4" x14ac:dyDescent="0.25">
      <c r="A11" s="13"/>
      <c r="B11" s="66"/>
      <c r="C11" s="66"/>
      <c r="D11" s="66"/>
    </row>
    <row r="12" spans="1:4" s="50" customFormat="1" x14ac:dyDescent="0.25">
      <c r="A12" s="8" t="s">
        <v>53</v>
      </c>
      <c r="B12" s="77">
        <v>0</v>
      </c>
      <c r="C12" s="77">
        <v>0</v>
      </c>
      <c r="D12" s="77">
        <v>0</v>
      </c>
    </row>
    <row r="13" spans="1:4" s="50" customFormat="1" x14ac:dyDescent="0.25">
      <c r="A13" s="20" t="s">
        <v>44</v>
      </c>
      <c r="B13" s="77">
        <v>0</v>
      </c>
      <c r="C13" s="77">
        <v>0</v>
      </c>
      <c r="D13" s="77">
        <v>0</v>
      </c>
    </row>
    <row r="14" spans="1:4" s="51" customFormat="1" x14ac:dyDescent="0.25">
      <c r="A14" s="10" t="s">
        <v>45</v>
      </c>
      <c r="B14" s="75">
        <v>0</v>
      </c>
      <c r="C14" s="75">
        <v>0</v>
      </c>
      <c r="D14" s="75">
        <v>0</v>
      </c>
    </row>
    <row r="15" spans="1:4" x14ac:dyDescent="0.25">
      <c r="A15" s="20" t="s">
        <v>46</v>
      </c>
      <c r="B15" s="66">
        <v>0</v>
      </c>
      <c r="C15" s="66">
        <v>0</v>
      </c>
      <c r="D15" s="66">
        <v>0</v>
      </c>
    </row>
    <row r="16" spans="1:4" s="51" customFormat="1" x14ac:dyDescent="0.25">
      <c r="A16" s="10" t="s">
        <v>47</v>
      </c>
      <c r="B16" s="75">
        <v>0</v>
      </c>
      <c r="C16" s="75">
        <v>0</v>
      </c>
      <c r="D16" s="75">
        <v>0</v>
      </c>
    </row>
  </sheetData>
  <mergeCells count="3">
    <mergeCell ref="A1:D1"/>
    <mergeCell ref="A3:D3"/>
    <mergeCell ref="A5:D5"/>
  </mergeCells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zoomScaleNormal="100" workbookViewId="0">
      <selection activeCell="K9" sqref="K9"/>
    </sheetView>
  </sheetViews>
  <sheetFormatPr defaultRowHeight="15" x14ac:dyDescent="0.25"/>
  <cols>
    <col min="1" max="1" width="31.42578125" customWidth="1"/>
    <col min="2" max="2" width="30" customWidth="1"/>
    <col min="3" max="3" width="26.42578125" customWidth="1"/>
    <col min="4" max="4" width="23.5703125" customWidth="1"/>
    <col min="5" max="5" width="25" customWidth="1"/>
  </cols>
  <sheetData>
    <row r="1" spans="1:8" ht="42" customHeight="1" x14ac:dyDescent="0.25">
      <c r="A1" s="145" t="s">
        <v>148</v>
      </c>
      <c r="B1" s="145"/>
      <c r="C1" s="145"/>
      <c r="D1" s="145"/>
      <c r="E1" s="145"/>
      <c r="F1" s="145"/>
      <c r="G1" s="145"/>
      <c r="H1" s="145"/>
    </row>
    <row r="2" spans="1:8" ht="18" x14ac:dyDescent="0.25">
      <c r="A2" s="4"/>
      <c r="B2" s="4"/>
      <c r="C2" s="4"/>
      <c r="D2" s="5"/>
      <c r="E2" s="5"/>
    </row>
    <row r="3" spans="1:8" ht="18" customHeight="1" x14ac:dyDescent="0.25">
      <c r="A3" s="145" t="s">
        <v>16</v>
      </c>
      <c r="B3" s="145"/>
      <c r="C3" s="145"/>
      <c r="D3" s="145"/>
      <c r="E3" s="145"/>
    </row>
    <row r="4" spans="1:8" ht="18" x14ac:dyDescent="0.25">
      <c r="A4" s="4"/>
      <c r="B4" s="4"/>
      <c r="C4" s="4"/>
      <c r="D4" s="5"/>
      <c r="E4" s="5"/>
    </row>
    <row r="5" spans="1:8" ht="25.5" x14ac:dyDescent="0.25">
      <c r="A5" s="98" t="s">
        <v>18</v>
      </c>
      <c r="B5" s="15" t="s">
        <v>19</v>
      </c>
      <c r="C5" s="16" t="s">
        <v>137</v>
      </c>
      <c r="D5" s="16" t="s">
        <v>89</v>
      </c>
      <c r="E5" s="16" t="s">
        <v>88</v>
      </c>
    </row>
    <row r="6" spans="1:8" ht="25.5" x14ac:dyDescent="0.25">
      <c r="A6" s="104" t="s">
        <v>99</v>
      </c>
      <c r="B6" s="107" t="s">
        <v>119</v>
      </c>
      <c r="C6" s="124">
        <f t="shared" ref="C6:E7" si="0">C7</f>
        <v>1003127.3</v>
      </c>
      <c r="D6" s="124">
        <f t="shared" si="0"/>
        <v>5875.03</v>
      </c>
      <c r="E6" s="124">
        <f t="shared" si="0"/>
        <v>1009002.3300000001</v>
      </c>
    </row>
    <row r="7" spans="1:8" ht="27" customHeight="1" x14ac:dyDescent="0.25">
      <c r="A7" s="104" t="s">
        <v>100</v>
      </c>
      <c r="B7" s="107" t="s">
        <v>120</v>
      </c>
      <c r="C7" s="124">
        <f t="shared" si="0"/>
        <v>1003127.3</v>
      </c>
      <c r="D7" s="124">
        <f t="shared" si="0"/>
        <v>5875.03</v>
      </c>
      <c r="E7" s="124">
        <f t="shared" si="0"/>
        <v>1009002.3300000001</v>
      </c>
    </row>
    <row r="8" spans="1:8" ht="32.25" customHeight="1" x14ac:dyDescent="0.25">
      <c r="A8" s="104" t="s">
        <v>101</v>
      </c>
      <c r="B8" s="107" t="s">
        <v>121</v>
      </c>
      <c r="C8" s="124">
        <f>C9+C20</f>
        <v>1003127.3</v>
      </c>
      <c r="D8" s="124">
        <f t="shared" ref="D8:E8" si="1">D9+D20</f>
        <v>5875.03</v>
      </c>
      <c r="E8" s="124">
        <f t="shared" si="1"/>
        <v>1009002.3300000001</v>
      </c>
    </row>
    <row r="9" spans="1:8" ht="38.25" customHeight="1" x14ac:dyDescent="0.25">
      <c r="A9" s="105" t="s">
        <v>102</v>
      </c>
      <c r="B9" s="24" t="s">
        <v>123</v>
      </c>
      <c r="C9" s="111">
        <f t="shared" ref="C9" si="2">C10</f>
        <v>30912.81</v>
      </c>
      <c r="D9" s="113">
        <f>D10</f>
        <v>3360</v>
      </c>
      <c r="E9" s="113">
        <f>C9+D9</f>
        <v>34272.81</v>
      </c>
    </row>
    <row r="10" spans="1:8" ht="30" customHeight="1" x14ac:dyDescent="0.25">
      <c r="A10" s="105" t="s">
        <v>103</v>
      </c>
      <c r="B10" s="24" t="s">
        <v>124</v>
      </c>
      <c r="C10" s="112">
        <f t="shared" ref="C10" si="3">C11+C16</f>
        <v>30912.81</v>
      </c>
      <c r="D10" s="113">
        <f>D11</f>
        <v>3360</v>
      </c>
      <c r="E10" s="113">
        <f t="shared" ref="E10:E12" si="4">C10+D10</f>
        <v>34272.81</v>
      </c>
    </row>
    <row r="11" spans="1:8" s="50" customFormat="1" ht="38.25" customHeight="1" x14ac:dyDescent="0.25">
      <c r="A11" s="105" t="s">
        <v>104</v>
      </c>
      <c r="B11" s="24" t="s">
        <v>125</v>
      </c>
      <c r="C11" s="113">
        <f t="shared" ref="C11:C12" si="5">C12</f>
        <v>30812.81</v>
      </c>
      <c r="D11" s="113">
        <f>D12</f>
        <v>3360</v>
      </c>
      <c r="E11" s="113">
        <f t="shared" si="4"/>
        <v>34172.81</v>
      </c>
    </row>
    <row r="12" spans="1:8" s="50" customFormat="1" ht="38.25" customHeight="1" x14ac:dyDescent="0.25">
      <c r="A12" s="106" t="s">
        <v>105</v>
      </c>
      <c r="B12" s="31" t="s">
        <v>77</v>
      </c>
      <c r="C12" s="100">
        <f t="shared" si="5"/>
        <v>30812.81</v>
      </c>
      <c r="D12" s="100">
        <f>D13+D16</f>
        <v>3360</v>
      </c>
      <c r="E12" s="66">
        <f t="shared" si="4"/>
        <v>34172.81</v>
      </c>
    </row>
    <row r="13" spans="1:8" s="51" customFormat="1" ht="25.5" customHeight="1" x14ac:dyDescent="0.25">
      <c r="A13" s="103">
        <v>3</v>
      </c>
      <c r="B13" s="23" t="s">
        <v>9</v>
      </c>
      <c r="C13" s="114">
        <f t="shared" ref="C13" si="6">C14+C15</f>
        <v>30812.81</v>
      </c>
      <c r="D13" s="99">
        <f>D14+D15</f>
        <v>3460</v>
      </c>
      <c r="E13" s="99">
        <f>E14+E15</f>
        <v>34272.81</v>
      </c>
    </row>
    <row r="14" spans="1:8" x14ac:dyDescent="0.25">
      <c r="A14" s="103">
        <v>32</v>
      </c>
      <c r="B14" s="23" t="s">
        <v>20</v>
      </c>
      <c r="C14" s="99">
        <v>30212.81</v>
      </c>
      <c r="D14" s="99">
        <v>3460</v>
      </c>
      <c r="E14" s="99">
        <f>C14+D14</f>
        <v>33672.81</v>
      </c>
    </row>
    <row r="15" spans="1:8" x14ac:dyDescent="0.25">
      <c r="A15" s="103">
        <v>34</v>
      </c>
      <c r="B15" s="23" t="s">
        <v>66</v>
      </c>
      <c r="C15" s="99">
        <v>600</v>
      </c>
      <c r="D15" s="99">
        <v>0</v>
      </c>
      <c r="E15" s="99">
        <f>C15+D15</f>
        <v>600</v>
      </c>
    </row>
    <row r="16" spans="1:8" ht="25.5" x14ac:dyDescent="0.25">
      <c r="A16" s="20" t="s">
        <v>106</v>
      </c>
      <c r="B16" s="24" t="s">
        <v>126</v>
      </c>
      <c r="C16" s="112">
        <f t="shared" ref="C16:C18" si="7">C17</f>
        <v>100</v>
      </c>
      <c r="D16" s="77">
        <f>D17</f>
        <v>-100</v>
      </c>
      <c r="E16" s="113">
        <f>C16+D16</f>
        <v>0</v>
      </c>
    </row>
    <row r="17" spans="1:5" s="50" customFormat="1" x14ac:dyDescent="0.25">
      <c r="A17" s="106" t="s">
        <v>105</v>
      </c>
      <c r="B17" s="31" t="s">
        <v>77</v>
      </c>
      <c r="C17" s="115">
        <f t="shared" si="7"/>
        <v>100</v>
      </c>
      <c r="D17" s="100">
        <f>D18</f>
        <v>-100</v>
      </c>
      <c r="E17" s="66">
        <f t="shared" ref="E17:E19" si="8">C17+D17</f>
        <v>0</v>
      </c>
    </row>
    <row r="18" spans="1:5" s="51" customFormat="1" ht="26.25" customHeight="1" x14ac:dyDescent="0.25">
      <c r="A18" s="103">
        <v>4</v>
      </c>
      <c r="B18" s="23" t="s">
        <v>11</v>
      </c>
      <c r="C18" s="114">
        <f t="shared" si="7"/>
        <v>100</v>
      </c>
      <c r="D18" s="99">
        <f>D19</f>
        <v>-100</v>
      </c>
      <c r="E18" s="66">
        <f t="shared" si="8"/>
        <v>0</v>
      </c>
    </row>
    <row r="19" spans="1:5" ht="25.5" customHeight="1" x14ac:dyDescent="0.25">
      <c r="A19" s="103">
        <v>42</v>
      </c>
      <c r="B19" s="23" t="s">
        <v>27</v>
      </c>
      <c r="C19" s="99">
        <v>100</v>
      </c>
      <c r="D19" s="99">
        <v>-100</v>
      </c>
      <c r="E19" s="66">
        <f t="shared" si="8"/>
        <v>0</v>
      </c>
    </row>
    <row r="20" spans="1:5" ht="23.25" customHeight="1" x14ac:dyDescent="0.25">
      <c r="A20" s="105" t="s">
        <v>107</v>
      </c>
      <c r="B20" s="24" t="s">
        <v>127</v>
      </c>
      <c r="C20" s="112">
        <f>C21+C52</f>
        <v>972214.49</v>
      </c>
      <c r="D20" s="112">
        <f t="shared" ref="D20:E20" si="9">D21+D52</f>
        <v>2515.0299999999997</v>
      </c>
      <c r="E20" s="112">
        <f t="shared" si="9"/>
        <v>974729.52</v>
      </c>
    </row>
    <row r="21" spans="1:5" s="50" customFormat="1" ht="43.5" customHeight="1" x14ac:dyDescent="0.25">
      <c r="A21" s="105" t="s">
        <v>108</v>
      </c>
      <c r="B21" s="24" t="s">
        <v>128</v>
      </c>
      <c r="C21" s="112">
        <f>C22+C35+C39+C46</f>
        <v>41552.49</v>
      </c>
      <c r="D21" s="112">
        <f t="shared" ref="D21:E21" si="10">D22+D35+D39+D46</f>
        <v>1344.92</v>
      </c>
      <c r="E21" s="112">
        <f t="shared" si="10"/>
        <v>42897.409999999996</v>
      </c>
    </row>
    <row r="22" spans="1:5" ht="24.75" customHeight="1" x14ac:dyDescent="0.25">
      <c r="A22" s="20" t="s">
        <v>144</v>
      </c>
      <c r="B22" s="108" t="s">
        <v>143</v>
      </c>
      <c r="C22" s="116">
        <f>C23+C27+C31</f>
        <v>24039.989999999998</v>
      </c>
      <c r="D22" s="116">
        <f>D23+D27+D31</f>
        <v>1344.92</v>
      </c>
      <c r="E22" s="113">
        <f>C22+D22</f>
        <v>25384.909999999996</v>
      </c>
    </row>
    <row r="23" spans="1:5" ht="15" customHeight="1" x14ac:dyDescent="0.25">
      <c r="A23" s="106" t="s">
        <v>78</v>
      </c>
      <c r="B23" s="31" t="s">
        <v>122</v>
      </c>
      <c r="C23" s="117">
        <f t="shared" ref="C23:D23" si="11">C24</f>
        <v>2575.54</v>
      </c>
      <c r="D23" s="117">
        <f t="shared" si="11"/>
        <v>144.09</v>
      </c>
      <c r="E23" s="66">
        <f t="shared" ref="E23:E34" si="12">C23+D23</f>
        <v>2719.63</v>
      </c>
    </row>
    <row r="24" spans="1:5" ht="15" customHeight="1" x14ac:dyDescent="0.25">
      <c r="A24" s="103">
        <v>3</v>
      </c>
      <c r="B24" s="23" t="s">
        <v>9</v>
      </c>
      <c r="C24" s="114">
        <f>C26+C25</f>
        <v>2575.54</v>
      </c>
      <c r="D24" s="114">
        <f>D26+D25</f>
        <v>144.09</v>
      </c>
      <c r="E24" s="66">
        <f t="shared" si="12"/>
        <v>2719.63</v>
      </c>
    </row>
    <row r="25" spans="1:5" ht="15" customHeight="1" x14ac:dyDescent="0.25">
      <c r="A25" s="103">
        <v>31</v>
      </c>
      <c r="B25" s="23" t="s">
        <v>10</v>
      </c>
      <c r="C25" s="101">
        <v>2413.42</v>
      </c>
      <c r="D25" s="99">
        <v>142.6</v>
      </c>
      <c r="E25" s="66">
        <f t="shared" si="12"/>
        <v>2556.02</v>
      </c>
    </row>
    <row r="26" spans="1:5" ht="25.5" customHeight="1" x14ac:dyDescent="0.25">
      <c r="A26" s="103">
        <v>32</v>
      </c>
      <c r="B26" s="23" t="s">
        <v>20</v>
      </c>
      <c r="C26" s="101">
        <v>162.12</v>
      </c>
      <c r="D26" s="99">
        <v>1.49</v>
      </c>
      <c r="E26" s="66">
        <f t="shared" si="12"/>
        <v>163.61000000000001</v>
      </c>
    </row>
    <row r="27" spans="1:5" s="51" customFormat="1" ht="25.5" customHeight="1" x14ac:dyDescent="0.25">
      <c r="A27" s="102" t="s">
        <v>115</v>
      </c>
      <c r="B27" s="31" t="s">
        <v>82</v>
      </c>
      <c r="C27" s="118">
        <f>C28</f>
        <v>3219.67</v>
      </c>
      <c r="D27" s="118">
        <f>D28</f>
        <v>180.12</v>
      </c>
      <c r="E27" s="100">
        <f t="shared" si="12"/>
        <v>3399.79</v>
      </c>
    </row>
    <row r="28" spans="1:5" ht="25.5" customHeight="1" x14ac:dyDescent="0.25">
      <c r="A28" s="103">
        <v>3</v>
      </c>
      <c r="B28" s="23" t="s">
        <v>9</v>
      </c>
      <c r="C28" s="101">
        <f>C29+C30</f>
        <v>3219.67</v>
      </c>
      <c r="D28" s="101">
        <f>D29+D30</f>
        <v>180.12</v>
      </c>
      <c r="E28" s="66">
        <f t="shared" si="12"/>
        <v>3399.79</v>
      </c>
    </row>
    <row r="29" spans="1:5" ht="25.5" customHeight="1" x14ac:dyDescent="0.25">
      <c r="A29" s="103">
        <v>31</v>
      </c>
      <c r="B29" s="23" t="s">
        <v>10</v>
      </c>
      <c r="C29" s="101">
        <v>3017.01</v>
      </c>
      <c r="D29" s="99">
        <v>178.26</v>
      </c>
      <c r="E29" s="66">
        <f t="shared" si="12"/>
        <v>3195.2700000000004</v>
      </c>
    </row>
    <row r="30" spans="1:5" ht="25.5" customHeight="1" x14ac:dyDescent="0.25">
      <c r="A30" s="103">
        <v>32</v>
      </c>
      <c r="B30" s="23" t="s">
        <v>20</v>
      </c>
      <c r="C30" s="101">
        <v>202.66</v>
      </c>
      <c r="D30" s="99">
        <v>1.86</v>
      </c>
      <c r="E30" s="66">
        <f t="shared" si="12"/>
        <v>204.52</v>
      </c>
    </row>
    <row r="31" spans="1:5" s="51" customFormat="1" ht="25.5" customHeight="1" x14ac:dyDescent="0.25">
      <c r="A31" s="102" t="s">
        <v>117</v>
      </c>
      <c r="B31" s="31" t="s">
        <v>142</v>
      </c>
      <c r="C31" s="118">
        <f>C32</f>
        <v>18244.78</v>
      </c>
      <c r="D31" s="118">
        <f>D32</f>
        <v>1020.7099999999999</v>
      </c>
      <c r="E31" s="100">
        <f t="shared" si="12"/>
        <v>19265.489999999998</v>
      </c>
    </row>
    <row r="32" spans="1:5" ht="25.5" customHeight="1" x14ac:dyDescent="0.25">
      <c r="A32" s="103">
        <v>3</v>
      </c>
      <c r="B32" s="23" t="s">
        <v>9</v>
      </c>
      <c r="C32" s="101">
        <f>C33+C34</f>
        <v>18244.78</v>
      </c>
      <c r="D32" s="101">
        <f>D33+D34</f>
        <v>1020.7099999999999</v>
      </c>
      <c r="E32" s="66">
        <f t="shared" si="12"/>
        <v>19265.489999999998</v>
      </c>
    </row>
    <row r="33" spans="1:5" ht="25.5" customHeight="1" x14ac:dyDescent="0.25">
      <c r="A33" s="103">
        <v>31</v>
      </c>
      <c r="B33" s="23" t="s">
        <v>10</v>
      </c>
      <c r="C33" s="101">
        <v>17096.37</v>
      </c>
      <c r="D33" s="99">
        <v>1010.15</v>
      </c>
      <c r="E33" s="66">
        <f t="shared" si="12"/>
        <v>18106.52</v>
      </c>
    </row>
    <row r="34" spans="1:5" ht="25.5" customHeight="1" x14ac:dyDescent="0.25">
      <c r="A34" s="103">
        <v>32</v>
      </c>
      <c r="B34" s="23" t="s">
        <v>20</v>
      </c>
      <c r="C34" s="101">
        <v>1148.4100000000001</v>
      </c>
      <c r="D34" s="99">
        <v>10.56</v>
      </c>
      <c r="E34" s="66">
        <f t="shared" si="12"/>
        <v>1158.97</v>
      </c>
    </row>
    <row r="35" spans="1:5" ht="29.25" customHeight="1" x14ac:dyDescent="0.25">
      <c r="A35" s="105" t="s">
        <v>109</v>
      </c>
      <c r="B35" s="24" t="s">
        <v>129</v>
      </c>
      <c r="C35" s="113">
        <f t="shared" ref="C35:C37" si="13">C36</f>
        <v>700</v>
      </c>
      <c r="D35" s="113">
        <v>0</v>
      </c>
      <c r="E35" s="113">
        <f>C35+D35</f>
        <v>700</v>
      </c>
    </row>
    <row r="36" spans="1:5" s="50" customFormat="1" ht="25.5" customHeight="1" x14ac:dyDescent="0.25">
      <c r="A36" s="106" t="s">
        <v>78</v>
      </c>
      <c r="B36" s="31" t="s">
        <v>122</v>
      </c>
      <c r="C36" s="100">
        <f t="shared" si="13"/>
        <v>700</v>
      </c>
      <c r="D36" s="100">
        <v>0</v>
      </c>
      <c r="E36" s="100">
        <f t="shared" ref="E36:E38" si="14">C36+D36</f>
        <v>700</v>
      </c>
    </row>
    <row r="37" spans="1:5" s="51" customFormat="1" ht="15" customHeight="1" x14ac:dyDescent="0.25">
      <c r="A37" s="103">
        <v>3</v>
      </c>
      <c r="B37" s="23" t="s">
        <v>9</v>
      </c>
      <c r="C37" s="99">
        <f t="shared" si="13"/>
        <v>700</v>
      </c>
      <c r="D37" s="99">
        <v>0</v>
      </c>
      <c r="E37" s="66">
        <f t="shared" si="14"/>
        <v>700</v>
      </c>
    </row>
    <row r="38" spans="1:5" ht="15" customHeight="1" x14ac:dyDescent="0.25">
      <c r="A38" s="103">
        <v>32</v>
      </c>
      <c r="B38" s="23" t="s">
        <v>20</v>
      </c>
      <c r="C38" s="101">
        <v>700</v>
      </c>
      <c r="D38" s="66">
        <v>0</v>
      </c>
      <c r="E38" s="66">
        <f t="shared" si="14"/>
        <v>700</v>
      </c>
    </row>
    <row r="39" spans="1:5" ht="42.75" customHeight="1" x14ac:dyDescent="0.25">
      <c r="A39" s="20" t="s">
        <v>110</v>
      </c>
      <c r="B39" s="24" t="s">
        <v>130</v>
      </c>
      <c r="C39" s="113">
        <f t="shared" ref="C39" si="15">C40</f>
        <v>13750</v>
      </c>
      <c r="D39" s="113">
        <v>0</v>
      </c>
      <c r="E39" s="113">
        <f>C39+D39</f>
        <v>13750</v>
      </c>
    </row>
    <row r="40" spans="1:5" s="51" customFormat="1" ht="24.75" customHeight="1" x14ac:dyDescent="0.25">
      <c r="A40" s="106" t="s">
        <v>78</v>
      </c>
      <c r="B40" s="31" t="s">
        <v>122</v>
      </c>
      <c r="C40" s="135">
        <f t="shared" ref="C40" si="16">C41+C44</f>
        <v>13750</v>
      </c>
      <c r="D40" s="75">
        <v>0</v>
      </c>
      <c r="E40" s="75">
        <f t="shared" ref="E40:E45" si="17">C40+D40</f>
        <v>13750</v>
      </c>
    </row>
    <row r="41" spans="1:5" ht="15" customHeight="1" x14ac:dyDescent="0.25">
      <c r="A41" s="103">
        <v>3</v>
      </c>
      <c r="B41" s="23" t="s">
        <v>9</v>
      </c>
      <c r="C41" s="101">
        <f>C42+C43</f>
        <v>10250</v>
      </c>
      <c r="D41" s="66">
        <v>0</v>
      </c>
      <c r="E41" s="66">
        <f t="shared" si="17"/>
        <v>10250</v>
      </c>
    </row>
    <row r="42" spans="1:5" ht="23.25" customHeight="1" x14ac:dyDescent="0.25">
      <c r="A42" s="103">
        <v>32</v>
      </c>
      <c r="B42" s="23" t="s">
        <v>20</v>
      </c>
      <c r="C42" s="101">
        <v>10250</v>
      </c>
      <c r="D42" s="66">
        <v>0</v>
      </c>
      <c r="E42" s="66">
        <f t="shared" si="17"/>
        <v>10250</v>
      </c>
    </row>
    <row r="43" spans="1:5" s="51" customFormat="1" ht="15" customHeight="1" x14ac:dyDescent="0.25">
      <c r="A43" s="103">
        <v>34</v>
      </c>
      <c r="B43" s="23" t="s">
        <v>66</v>
      </c>
      <c r="C43" s="101">
        <v>0</v>
      </c>
      <c r="D43" s="75">
        <v>0</v>
      </c>
      <c r="E43" s="66">
        <f t="shared" si="17"/>
        <v>0</v>
      </c>
    </row>
    <row r="44" spans="1:5" ht="27" customHeight="1" x14ac:dyDescent="0.25">
      <c r="A44" s="103">
        <v>4</v>
      </c>
      <c r="B44" s="23" t="s">
        <v>11</v>
      </c>
      <c r="C44" s="101">
        <f t="shared" ref="C44" si="18">C45</f>
        <v>3500</v>
      </c>
      <c r="D44" s="66">
        <v>0</v>
      </c>
      <c r="E44" s="66">
        <f t="shared" si="17"/>
        <v>3500</v>
      </c>
    </row>
    <row r="45" spans="1:5" ht="27" customHeight="1" x14ac:dyDescent="0.25">
      <c r="A45" s="103">
        <v>42</v>
      </c>
      <c r="B45" s="23" t="s">
        <v>27</v>
      </c>
      <c r="C45" s="101">
        <v>3500</v>
      </c>
      <c r="D45" s="66">
        <v>0</v>
      </c>
      <c r="E45" s="66">
        <f t="shared" si="17"/>
        <v>3500</v>
      </c>
    </row>
    <row r="46" spans="1:5" ht="45.75" customHeight="1" x14ac:dyDescent="0.25">
      <c r="A46" s="105" t="s">
        <v>111</v>
      </c>
      <c r="B46" s="24" t="s">
        <v>128</v>
      </c>
      <c r="C46" s="113">
        <f t="shared" ref="C46:C47" si="19">C47</f>
        <v>3062.5</v>
      </c>
      <c r="D46" s="113">
        <v>0</v>
      </c>
      <c r="E46" s="113">
        <f>C46+D46</f>
        <v>3062.5</v>
      </c>
    </row>
    <row r="47" spans="1:5" s="51" customFormat="1" ht="15" customHeight="1" x14ac:dyDescent="0.25">
      <c r="A47" s="106" t="s">
        <v>78</v>
      </c>
      <c r="B47" s="31" t="s">
        <v>122</v>
      </c>
      <c r="C47" s="75">
        <f t="shared" si="19"/>
        <v>3062.5</v>
      </c>
      <c r="D47" s="75">
        <v>0</v>
      </c>
      <c r="E47" s="75">
        <f t="shared" ref="E47:E51" si="20">C47+D47</f>
        <v>3062.5</v>
      </c>
    </row>
    <row r="48" spans="1:5" s="51" customFormat="1" ht="15" customHeight="1" x14ac:dyDescent="0.25">
      <c r="A48" s="103">
        <v>3</v>
      </c>
      <c r="B48" s="23" t="s">
        <v>9</v>
      </c>
      <c r="C48" s="119">
        <f t="shared" ref="C48" si="21">C50+C49+C51</f>
        <v>3062.5</v>
      </c>
      <c r="D48" s="75">
        <v>0</v>
      </c>
      <c r="E48" s="66">
        <f t="shared" si="20"/>
        <v>3062.5</v>
      </c>
    </row>
    <row r="49" spans="1:5" ht="15" customHeight="1" x14ac:dyDescent="0.25">
      <c r="A49" s="103">
        <v>31</v>
      </c>
      <c r="B49" s="23" t="s">
        <v>10</v>
      </c>
      <c r="C49" s="99">
        <v>0</v>
      </c>
      <c r="D49" s="66">
        <v>0</v>
      </c>
      <c r="E49" s="66">
        <f t="shared" si="20"/>
        <v>0</v>
      </c>
    </row>
    <row r="50" spans="1:5" ht="15" customHeight="1" x14ac:dyDescent="0.25">
      <c r="A50" s="103">
        <v>32</v>
      </c>
      <c r="B50" s="23" t="s">
        <v>20</v>
      </c>
      <c r="C50" s="120">
        <v>1212.5</v>
      </c>
      <c r="D50" s="66">
        <v>0</v>
      </c>
      <c r="E50" s="66">
        <f t="shared" si="20"/>
        <v>1212.5</v>
      </c>
    </row>
    <row r="51" spans="1:5" ht="33" customHeight="1" x14ac:dyDescent="0.25">
      <c r="A51" s="103">
        <v>37</v>
      </c>
      <c r="B51" s="23" t="s">
        <v>131</v>
      </c>
      <c r="C51" s="120">
        <v>1850</v>
      </c>
      <c r="D51" s="66">
        <v>0</v>
      </c>
      <c r="E51" s="66">
        <f t="shared" si="20"/>
        <v>1850</v>
      </c>
    </row>
    <row r="52" spans="1:5" ht="15" customHeight="1" x14ac:dyDescent="0.25">
      <c r="A52" s="105" t="s">
        <v>112</v>
      </c>
      <c r="B52" s="24" t="s">
        <v>132</v>
      </c>
      <c r="C52" s="121">
        <f>C53+C56+C59+C67+C76+C73</f>
        <v>930662</v>
      </c>
      <c r="D52" s="121">
        <f>D53+D56+D59+D67+D76+D73</f>
        <v>1170.1099999999999</v>
      </c>
      <c r="E52" s="121">
        <f>E53+E56+E59+E67+E76+E73</f>
        <v>931832.11</v>
      </c>
    </row>
    <row r="53" spans="1:5" ht="15" customHeight="1" x14ac:dyDescent="0.25">
      <c r="A53" s="106" t="s">
        <v>113</v>
      </c>
      <c r="B53" s="31" t="s">
        <v>80</v>
      </c>
      <c r="C53" s="100">
        <f t="shared" ref="C53:C54" si="22">C54</f>
        <v>2400</v>
      </c>
      <c r="D53" s="100">
        <f>D54</f>
        <v>103.37</v>
      </c>
      <c r="E53" s="100">
        <f>C53+D53</f>
        <v>2503.37</v>
      </c>
    </row>
    <row r="54" spans="1:5" ht="15" customHeight="1" x14ac:dyDescent="0.25">
      <c r="A54" s="103">
        <v>3</v>
      </c>
      <c r="B54" s="23" t="s">
        <v>9</v>
      </c>
      <c r="C54" s="99">
        <f t="shared" si="22"/>
        <v>2400</v>
      </c>
      <c r="D54" s="66">
        <f>D55</f>
        <v>103.37</v>
      </c>
      <c r="E54" s="66">
        <f t="shared" ref="E54:E55" si="23">C54+D54</f>
        <v>2503.37</v>
      </c>
    </row>
    <row r="55" spans="1:5" ht="15" customHeight="1" x14ac:dyDescent="0.25">
      <c r="A55" s="103">
        <v>32</v>
      </c>
      <c r="B55" s="23" t="s">
        <v>20</v>
      </c>
      <c r="C55" s="120">
        <v>2400</v>
      </c>
      <c r="D55" s="66">
        <v>103.37</v>
      </c>
      <c r="E55" s="66">
        <f t="shared" si="23"/>
        <v>2503.37</v>
      </c>
    </row>
    <row r="56" spans="1:5" s="55" customFormat="1" ht="15" customHeight="1" x14ac:dyDescent="0.25">
      <c r="A56" s="106" t="s">
        <v>114</v>
      </c>
      <c r="B56" s="31" t="s">
        <v>81</v>
      </c>
      <c r="C56" s="81">
        <f t="shared" ref="C56" si="24">C57</f>
        <v>8062</v>
      </c>
      <c r="D56" s="75">
        <f>D57</f>
        <v>-112.09</v>
      </c>
      <c r="E56" s="75">
        <f>C56+D56</f>
        <v>7949.91</v>
      </c>
    </row>
    <row r="57" spans="1:5" s="56" customFormat="1" ht="15" customHeight="1" x14ac:dyDescent="0.25">
      <c r="A57" s="103">
        <v>3</v>
      </c>
      <c r="B57" s="23" t="s">
        <v>9</v>
      </c>
      <c r="C57" s="120">
        <f>C58</f>
        <v>8062</v>
      </c>
      <c r="D57" s="66">
        <f>D58</f>
        <v>-112.09</v>
      </c>
      <c r="E57" s="75">
        <f t="shared" ref="E57:E58" si="25">C57+D57</f>
        <v>7949.91</v>
      </c>
    </row>
    <row r="58" spans="1:5" s="56" customFormat="1" ht="15" customHeight="1" x14ac:dyDescent="0.25">
      <c r="A58" s="103">
        <v>32</v>
      </c>
      <c r="B58" s="23" t="s">
        <v>20</v>
      </c>
      <c r="C58" s="120">
        <v>8062</v>
      </c>
      <c r="D58" s="66">
        <v>-112.09</v>
      </c>
      <c r="E58" s="75">
        <f t="shared" si="25"/>
        <v>7949.91</v>
      </c>
    </row>
    <row r="59" spans="1:5" s="73" customFormat="1" ht="12.75" x14ac:dyDescent="0.2">
      <c r="A59" s="106" t="s">
        <v>115</v>
      </c>
      <c r="B59" s="31" t="s">
        <v>82</v>
      </c>
      <c r="C59" s="122">
        <f>C60+C65</f>
        <v>824200</v>
      </c>
      <c r="D59" s="100">
        <v>0</v>
      </c>
      <c r="E59" s="122">
        <f>C59+D59</f>
        <v>824200</v>
      </c>
    </row>
    <row r="60" spans="1:5" x14ac:dyDescent="0.25">
      <c r="A60" s="103">
        <v>3</v>
      </c>
      <c r="B60" s="23" t="s">
        <v>9</v>
      </c>
      <c r="C60" s="125">
        <f t="shared" ref="C60" si="26">C61+C62+C63+C64</f>
        <v>814200</v>
      </c>
      <c r="D60" s="134">
        <v>0</v>
      </c>
      <c r="E60" s="70">
        <f t="shared" ref="E60:E66" si="27">C60+D60</f>
        <v>814200</v>
      </c>
    </row>
    <row r="61" spans="1:5" x14ac:dyDescent="0.25">
      <c r="A61" s="103">
        <v>31</v>
      </c>
      <c r="B61" s="23" t="s">
        <v>10</v>
      </c>
      <c r="C61" s="125">
        <v>766200</v>
      </c>
      <c r="D61" s="134">
        <v>0</v>
      </c>
      <c r="E61" s="70">
        <f t="shared" si="27"/>
        <v>766200</v>
      </c>
    </row>
    <row r="62" spans="1:5" x14ac:dyDescent="0.25">
      <c r="A62" s="103">
        <v>32</v>
      </c>
      <c r="B62" s="23" t="s">
        <v>20</v>
      </c>
      <c r="C62" s="125">
        <v>48000</v>
      </c>
      <c r="D62" s="134">
        <v>0</v>
      </c>
      <c r="E62" s="70">
        <f t="shared" si="27"/>
        <v>48000</v>
      </c>
    </row>
    <row r="63" spans="1:5" ht="26.25" x14ac:dyDescent="0.25">
      <c r="A63" s="103">
        <v>37</v>
      </c>
      <c r="B63" s="110" t="s">
        <v>131</v>
      </c>
      <c r="C63" s="125">
        <v>0</v>
      </c>
      <c r="D63" s="120">
        <v>0</v>
      </c>
      <c r="E63" s="120">
        <f t="shared" si="27"/>
        <v>0</v>
      </c>
    </row>
    <row r="64" spans="1:5" ht="26.25" x14ac:dyDescent="0.25">
      <c r="A64" s="103">
        <v>38</v>
      </c>
      <c r="B64" s="109" t="s">
        <v>133</v>
      </c>
      <c r="C64" s="125">
        <v>0</v>
      </c>
      <c r="D64" s="120">
        <v>0</v>
      </c>
      <c r="E64" s="120">
        <f t="shared" si="27"/>
        <v>0</v>
      </c>
    </row>
    <row r="65" spans="1:5" ht="25.5" x14ac:dyDescent="0.25">
      <c r="A65" s="103">
        <v>4</v>
      </c>
      <c r="B65" s="23" t="s">
        <v>11</v>
      </c>
      <c r="C65" s="126">
        <f t="shared" ref="C65" si="28">C66</f>
        <v>10000</v>
      </c>
      <c r="D65" s="120">
        <v>0</v>
      </c>
      <c r="E65" s="120">
        <f t="shared" si="27"/>
        <v>10000</v>
      </c>
    </row>
    <row r="66" spans="1:5" ht="25.5" x14ac:dyDescent="0.25">
      <c r="A66" s="103">
        <v>42</v>
      </c>
      <c r="B66" s="23" t="s">
        <v>27</v>
      </c>
      <c r="C66" s="125">
        <v>10000</v>
      </c>
      <c r="D66" s="120">
        <v>0</v>
      </c>
      <c r="E66" s="120">
        <f t="shared" si="27"/>
        <v>10000</v>
      </c>
    </row>
    <row r="67" spans="1:5" x14ac:dyDescent="0.25">
      <c r="A67" s="106" t="s">
        <v>116</v>
      </c>
      <c r="B67" s="31" t="s">
        <v>134</v>
      </c>
      <c r="C67" s="127">
        <f t="shared" ref="C67" si="29">C68+C71</f>
        <v>7000</v>
      </c>
      <c r="D67" s="123">
        <f>D68+D71</f>
        <v>1000</v>
      </c>
      <c r="E67" s="123">
        <f>C67+D67</f>
        <v>8000</v>
      </c>
    </row>
    <row r="68" spans="1:5" x14ac:dyDescent="0.25">
      <c r="A68" s="103">
        <v>3</v>
      </c>
      <c r="B68" s="23" t="s">
        <v>9</v>
      </c>
      <c r="C68" s="128">
        <f t="shared" ref="C68" si="30">C69+C70</f>
        <v>4900</v>
      </c>
      <c r="D68" s="119">
        <f>D69+D70</f>
        <v>-900</v>
      </c>
      <c r="E68" s="119">
        <f t="shared" ref="E68:E72" si="31">C68+D68</f>
        <v>4000</v>
      </c>
    </row>
    <row r="69" spans="1:5" x14ac:dyDescent="0.25">
      <c r="A69" s="103">
        <v>31</v>
      </c>
      <c r="B69" s="23" t="s">
        <v>10</v>
      </c>
      <c r="C69" s="129">
        <v>0</v>
      </c>
      <c r="D69" s="119">
        <v>0</v>
      </c>
      <c r="E69" s="119">
        <f t="shared" si="31"/>
        <v>0</v>
      </c>
    </row>
    <row r="70" spans="1:5" x14ac:dyDescent="0.25">
      <c r="A70" s="103">
        <v>32</v>
      </c>
      <c r="B70" s="23" t="s">
        <v>20</v>
      </c>
      <c r="C70" s="128">
        <v>4900</v>
      </c>
      <c r="D70" s="119">
        <v>-900</v>
      </c>
      <c r="E70" s="119">
        <f t="shared" si="31"/>
        <v>4000</v>
      </c>
    </row>
    <row r="71" spans="1:5" ht="25.5" x14ac:dyDescent="0.25">
      <c r="A71" s="103">
        <v>4</v>
      </c>
      <c r="B71" s="23" t="s">
        <v>11</v>
      </c>
      <c r="C71" s="128">
        <f t="shared" ref="C71" si="32">C72</f>
        <v>2100</v>
      </c>
      <c r="D71" s="119">
        <f>D72</f>
        <v>1900</v>
      </c>
      <c r="E71" s="119">
        <f t="shared" si="31"/>
        <v>4000</v>
      </c>
    </row>
    <row r="72" spans="1:5" ht="25.5" x14ac:dyDescent="0.25">
      <c r="A72" s="103">
        <v>42</v>
      </c>
      <c r="B72" s="23" t="s">
        <v>27</v>
      </c>
      <c r="C72" s="128">
        <v>2100</v>
      </c>
      <c r="D72" s="119">
        <v>1900</v>
      </c>
      <c r="E72" s="119">
        <f t="shared" si="31"/>
        <v>4000</v>
      </c>
    </row>
    <row r="73" spans="1:5" x14ac:dyDescent="0.25">
      <c r="A73" s="106" t="s">
        <v>117</v>
      </c>
      <c r="B73" s="31" t="s">
        <v>135</v>
      </c>
      <c r="C73" s="130">
        <f>C74</f>
        <v>89000</v>
      </c>
      <c r="D73" s="123">
        <v>0</v>
      </c>
      <c r="E73" s="122">
        <f>C73+D73</f>
        <v>89000</v>
      </c>
    </row>
    <row r="74" spans="1:5" ht="25.5" x14ac:dyDescent="0.25">
      <c r="A74" s="103">
        <v>4</v>
      </c>
      <c r="B74" s="23" t="s">
        <v>11</v>
      </c>
      <c r="C74" s="125">
        <f t="shared" ref="C74" si="33">C75</f>
        <v>89000</v>
      </c>
      <c r="D74" s="119">
        <v>0</v>
      </c>
      <c r="E74" s="120">
        <f t="shared" ref="E74:E75" si="34">C74+D74</f>
        <v>89000</v>
      </c>
    </row>
    <row r="75" spans="1:5" ht="25.5" x14ac:dyDescent="0.25">
      <c r="A75" s="103">
        <v>42</v>
      </c>
      <c r="B75" s="23" t="s">
        <v>27</v>
      </c>
      <c r="C75" s="128">
        <v>89000</v>
      </c>
      <c r="D75" s="119">
        <v>0</v>
      </c>
      <c r="E75" s="120">
        <f t="shared" si="34"/>
        <v>89000</v>
      </c>
    </row>
    <row r="76" spans="1:5" x14ac:dyDescent="0.25">
      <c r="A76" s="106" t="s">
        <v>118</v>
      </c>
      <c r="B76" s="31" t="s">
        <v>79</v>
      </c>
      <c r="C76" s="131">
        <f t="shared" ref="C76:C77" si="35">C77</f>
        <v>0</v>
      </c>
      <c r="D76" s="139">
        <f>D77</f>
        <v>178.83</v>
      </c>
      <c r="E76" s="123">
        <f>C76+D76</f>
        <v>178.83</v>
      </c>
    </row>
    <row r="77" spans="1:5" x14ac:dyDescent="0.25">
      <c r="A77" s="103">
        <v>3</v>
      </c>
      <c r="B77" s="23" t="s">
        <v>9</v>
      </c>
      <c r="C77" s="129">
        <f t="shared" si="35"/>
        <v>0</v>
      </c>
      <c r="D77" s="140">
        <f>D78</f>
        <v>178.83</v>
      </c>
      <c r="E77" s="119">
        <f t="shared" ref="E77:E78" si="36">C77+D77</f>
        <v>178.83</v>
      </c>
    </row>
    <row r="78" spans="1:5" x14ac:dyDescent="0.25">
      <c r="A78" s="103">
        <v>32</v>
      </c>
      <c r="B78" s="23" t="s">
        <v>20</v>
      </c>
      <c r="C78" s="128">
        <v>0</v>
      </c>
      <c r="D78" s="140">
        <v>178.83</v>
      </c>
      <c r="E78" s="119">
        <f t="shared" si="36"/>
        <v>178.83</v>
      </c>
    </row>
  </sheetData>
  <mergeCells count="2">
    <mergeCell ref="A3:E3"/>
    <mergeCell ref="A1:H1"/>
  </mergeCells>
  <pageMargins left="0" right="0" top="0.74803149606299213" bottom="0.74803149606299213" header="0.31496062992125984" footer="0.31496062992125984"/>
  <pageSetup paperSize="9" scale="9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Knjižnica</cp:lastModifiedBy>
  <cp:lastPrinted>2025-03-20T12:07:29Z</cp:lastPrinted>
  <dcterms:created xsi:type="dcterms:W3CDTF">2022-08-12T12:51:27Z</dcterms:created>
  <dcterms:modified xsi:type="dcterms:W3CDTF">2025-04-01T12:05:19Z</dcterms:modified>
</cp:coreProperties>
</file>