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2024\FINANCIJSKI PLAN ZA 2024\III.REBALANS 2024\"/>
    </mc:Choice>
  </mc:AlternateContent>
  <xr:revisionPtr revIDLastSave="0" documentId="8_{92712B9A-8CDD-471B-8FC6-8B34CFFDC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31" i="7"/>
  <c r="I32" i="7"/>
  <c r="I33" i="7"/>
  <c r="I35" i="7"/>
  <c r="I36" i="7"/>
  <c r="I37" i="7"/>
  <c r="I38" i="7"/>
  <c r="I39" i="7"/>
  <c r="I40" i="7"/>
  <c r="I41" i="7"/>
  <c r="I42" i="7"/>
  <c r="I43" i="7"/>
  <c r="I44" i="7"/>
  <c r="I45" i="7"/>
  <c r="I46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5" i="7"/>
  <c r="I66" i="7"/>
  <c r="I67" i="7"/>
  <c r="I68" i="7"/>
  <c r="I69" i="7"/>
  <c r="I70" i="7"/>
  <c r="I6" i="7"/>
  <c r="F11" i="5"/>
  <c r="F12" i="5"/>
  <c r="F13" i="5"/>
  <c r="F10" i="5"/>
  <c r="F43" i="8"/>
  <c r="F44" i="8"/>
  <c r="F45" i="8"/>
  <c r="F46" i="8"/>
  <c r="F47" i="8"/>
  <c r="F48" i="8"/>
  <c r="F49" i="8"/>
  <c r="F50" i="8"/>
  <c r="F51" i="8"/>
  <c r="F52" i="8"/>
  <c r="F53" i="8"/>
  <c r="F54" i="8"/>
  <c r="F42" i="8"/>
  <c r="F11" i="8"/>
  <c r="F12" i="8"/>
  <c r="F13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10" i="8"/>
  <c r="H25" i="3"/>
  <c r="H26" i="3"/>
  <c r="H27" i="3"/>
  <c r="H28" i="3"/>
  <c r="H29" i="3"/>
  <c r="H30" i="3"/>
  <c r="H31" i="3"/>
  <c r="H32" i="3"/>
  <c r="H24" i="3"/>
  <c r="H11" i="3"/>
  <c r="H12" i="3"/>
  <c r="H13" i="3"/>
  <c r="H14" i="3"/>
  <c r="H15" i="3"/>
  <c r="H16" i="3"/>
  <c r="H17" i="3"/>
  <c r="H18" i="3"/>
  <c r="H10" i="3"/>
  <c r="J9" i="10"/>
  <c r="J11" i="10"/>
  <c r="J12" i="10"/>
  <c r="J13" i="10"/>
  <c r="J14" i="10"/>
  <c r="J8" i="10"/>
  <c r="H40" i="7"/>
  <c r="H66" i="7"/>
  <c r="H65" i="7" s="1"/>
  <c r="H59" i="7"/>
  <c r="H58" i="7" s="1"/>
  <c r="H69" i="7"/>
  <c r="H68" i="7" s="1"/>
  <c r="H53" i="7"/>
  <c r="H52" i="7" s="1"/>
  <c r="H50" i="7"/>
  <c r="H49" i="7" s="1"/>
  <c r="E62" i="7"/>
  <c r="F63" i="7"/>
  <c r="F62" i="7" s="1"/>
  <c r="G63" i="7"/>
  <c r="G62" i="7" s="1"/>
  <c r="E63" i="7"/>
  <c r="H63" i="7"/>
  <c r="H62" i="7" s="1"/>
  <c r="H45" i="7"/>
  <c r="H44" i="7" s="1"/>
  <c r="H42" i="7"/>
  <c r="H41" i="7" s="1"/>
  <c r="H38" i="7"/>
  <c r="H37" i="7" s="1"/>
  <c r="H36" i="7" s="1"/>
  <c r="H33" i="7"/>
  <c r="H32" i="7" s="1"/>
  <c r="H31" i="7" s="1"/>
  <c r="H29" i="7"/>
  <c r="H28" i="7" s="1"/>
  <c r="H27" i="7" s="1"/>
  <c r="F29" i="7"/>
  <c r="F28" i="7" s="1"/>
  <c r="F27" i="7" s="1"/>
  <c r="G29" i="7"/>
  <c r="G28" i="7" s="1"/>
  <c r="G27" i="7" s="1"/>
  <c r="E29" i="7"/>
  <c r="E28" i="7" s="1"/>
  <c r="E27" i="7" s="1"/>
  <c r="H24" i="7"/>
  <c r="H23" i="7" s="1"/>
  <c r="H22" i="7" s="1"/>
  <c r="H19" i="7"/>
  <c r="H18" i="7" s="1"/>
  <c r="H17" i="7" s="1"/>
  <c r="H9" i="7"/>
  <c r="H8" i="7" s="1"/>
  <c r="H7" i="7" s="1"/>
  <c r="H14" i="7"/>
  <c r="H13" i="7" s="1"/>
  <c r="H12" i="7" s="1"/>
  <c r="E11" i="5"/>
  <c r="E10" i="5" s="1"/>
  <c r="E43" i="8"/>
  <c r="E46" i="8"/>
  <c r="E48" i="8"/>
  <c r="E50" i="8"/>
  <c r="E52" i="8"/>
  <c r="E32" i="8"/>
  <c r="E30" i="8"/>
  <c r="E28" i="8"/>
  <c r="E26" i="8"/>
  <c r="E23" i="8"/>
  <c r="E24" i="8"/>
  <c r="E20" i="8"/>
  <c r="E18" i="8"/>
  <c r="E16" i="8"/>
  <c r="E14" i="8"/>
  <c r="E11" i="8"/>
  <c r="G25" i="3"/>
  <c r="G31" i="3"/>
  <c r="G16" i="3"/>
  <c r="G17" i="3"/>
  <c r="G11" i="3"/>
  <c r="G10" i="3" s="1"/>
  <c r="I11" i="10"/>
  <c r="I8" i="10"/>
  <c r="E42" i="8" l="1"/>
  <c r="G24" i="3"/>
  <c r="H16" i="7"/>
  <c r="H6" i="7"/>
  <c r="E10" i="8"/>
  <c r="I14" i="10"/>
  <c r="I22" i="10" s="1"/>
  <c r="I28" i="10" s="1"/>
  <c r="G9" i="7"/>
  <c r="G14" i="7"/>
  <c r="G13" i="7" s="1"/>
  <c r="G69" i="7"/>
  <c r="G66" i="7"/>
  <c r="G65" i="7" s="1"/>
  <c r="G59" i="7"/>
  <c r="G53" i="7"/>
  <c r="G50" i="7"/>
  <c r="G45" i="7"/>
  <c r="G42" i="7"/>
  <c r="G41" i="7" s="1"/>
  <c r="G12" i="7" l="1"/>
  <c r="G58" i="7"/>
  <c r="G49" i="7"/>
  <c r="G68" i="7"/>
  <c r="G52" i="7"/>
  <c r="G8" i="7"/>
  <c r="G44" i="7"/>
  <c r="G38" i="7"/>
  <c r="G33" i="7"/>
  <c r="G24" i="7"/>
  <c r="G19" i="7"/>
  <c r="D11" i="5"/>
  <c r="D52" i="8"/>
  <c r="D50" i="8"/>
  <c r="D48" i="8"/>
  <c r="D46" i="8"/>
  <c r="D42" i="8" s="1"/>
  <c r="D43" i="8"/>
  <c r="D32" i="8"/>
  <c r="D30" i="8"/>
  <c r="D28" i="8"/>
  <c r="D26" i="8"/>
  <c r="D24" i="8"/>
  <c r="D20" i="8"/>
  <c r="D18" i="8"/>
  <c r="D16" i="8"/>
  <c r="D14" i="8"/>
  <c r="D11" i="8"/>
  <c r="F31" i="3"/>
  <c r="F25" i="3"/>
  <c r="F17" i="3"/>
  <c r="F11" i="3"/>
  <c r="H11" i="10"/>
  <c r="H8" i="10"/>
  <c r="F66" i="7"/>
  <c r="E66" i="7"/>
  <c r="E65" i="7" s="1"/>
  <c r="F59" i="7"/>
  <c r="F58" i="7" s="1"/>
  <c r="F53" i="7"/>
  <c r="F52" i="7" s="1"/>
  <c r="E53" i="7"/>
  <c r="E52" i="7" s="1"/>
  <c r="F45" i="7"/>
  <c r="C32" i="8"/>
  <c r="E25" i="3"/>
  <c r="G11" i="10"/>
  <c r="E69" i="7"/>
  <c r="E68" i="7" s="1"/>
  <c r="F69" i="7"/>
  <c r="F68" i="7" s="1"/>
  <c r="E59" i="7"/>
  <c r="E58" i="7" s="1"/>
  <c r="E50" i="7"/>
  <c r="E49" i="7" s="1"/>
  <c r="F50" i="7"/>
  <c r="F49" i="7" s="1"/>
  <c r="E45" i="7"/>
  <c r="E42" i="7"/>
  <c r="E41" i="7" s="1"/>
  <c r="F42" i="7"/>
  <c r="F41" i="7" s="1"/>
  <c r="E38" i="7"/>
  <c r="E37" i="7" s="1"/>
  <c r="E36" i="7" s="1"/>
  <c r="F38" i="7"/>
  <c r="F37" i="7" s="1"/>
  <c r="F36" i="7" s="1"/>
  <c r="E33" i="7"/>
  <c r="E32" i="7" s="1"/>
  <c r="E31" i="7" s="1"/>
  <c r="F33" i="7"/>
  <c r="F32" i="7" s="1"/>
  <c r="F31" i="7" s="1"/>
  <c r="E24" i="7"/>
  <c r="E23" i="7" s="1"/>
  <c r="E22" i="7" s="1"/>
  <c r="F24" i="7"/>
  <c r="F23" i="7" s="1"/>
  <c r="F22" i="7" s="1"/>
  <c r="E14" i="7"/>
  <c r="E13" i="7" s="1"/>
  <c r="E12" i="7" s="1"/>
  <c r="F14" i="7"/>
  <c r="F13" i="7" s="1"/>
  <c r="F12" i="7" s="1"/>
  <c r="E9" i="7"/>
  <c r="E8" i="7" s="1"/>
  <c r="E7" i="7" s="1"/>
  <c r="F9" i="7"/>
  <c r="F8" i="7" s="1"/>
  <c r="F7" i="7" s="1"/>
  <c r="B32" i="8"/>
  <c r="B30" i="8"/>
  <c r="C30" i="8"/>
  <c r="B24" i="8"/>
  <c r="C24" i="8"/>
  <c r="D17" i="3"/>
  <c r="E17" i="3"/>
  <c r="D11" i="3"/>
  <c r="E11" i="3"/>
  <c r="E19" i="7"/>
  <c r="E18" i="7" s="1"/>
  <c r="E17" i="7" s="1"/>
  <c r="F19" i="7"/>
  <c r="F18" i="7" s="1"/>
  <c r="F17" i="7" s="1"/>
  <c r="E44" i="7" l="1"/>
  <c r="G40" i="7"/>
  <c r="G32" i="7"/>
  <c r="G37" i="7"/>
  <c r="G18" i="7"/>
  <c r="G23" i="7"/>
  <c r="G7" i="7"/>
  <c r="D10" i="5"/>
  <c r="F10" i="3"/>
  <c r="F16" i="3"/>
  <c r="E40" i="7"/>
  <c r="F44" i="7"/>
  <c r="D23" i="8"/>
  <c r="D10" i="8"/>
  <c r="F24" i="3"/>
  <c r="H14" i="10"/>
  <c r="F65" i="7"/>
  <c r="E6" i="7"/>
  <c r="F6" i="7"/>
  <c r="E16" i="7" l="1"/>
  <c r="G6" i="7"/>
  <c r="G31" i="7"/>
  <c r="G17" i="7"/>
  <c r="G36" i="7"/>
  <c r="G22" i="7"/>
  <c r="G16" i="7" s="1"/>
  <c r="H22" i="10"/>
  <c r="H28" i="10" s="1"/>
  <c r="F40" i="7"/>
  <c r="F16" i="7" s="1"/>
  <c r="B11" i="5"/>
  <c r="C11" i="5"/>
  <c r="B52" i="8"/>
  <c r="C52" i="8"/>
  <c r="B50" i="8"/>
  <c r="C50" i="8"/>
  <c r="B48" i="8"/>
  <c r="C48" i="8"/>
  <c r="B46" i="8"/>
  <c r="C46" i="8"/>
  <c r="B43" i="8"/>
  <c r="C43" i="8"/>
  <c r="B28" i="8"/>
  <c r="C28" i="8"/>
  <c r="B26" i="8"/>
  <c r="B23" i="8" s="1"/>
  <c r="C26" i="8"/>
  <c r="B20" i="8"/>
  <c r="C20" i="8"/>
  <c r="B18" i="8"/>
  <c r="C18" i="8"/>
  <c r="B16" i="8"/>
  <c r="C16" i="8"/>
  <c r="B14" i="8"/>
  <c r="C14" i="8"/>
  <c r="B11" i="8"/>
  <c r="C11" i="8"/>
  <c r="D10" i="3"/>
  <c r="E10" i="3"/>
  <c r="D16" i="3"/>
  <c r="E16" i="3"/>
  <c r="D31" i="3"/>
  <c r="E31" i="3"/>
  <c r="D25" i="3"/>
  <c r="B10" i="5" l="1"/>
  <c r="C10" i="5"/>
  <c r="D24" i="3"/>
  <c r="E24" i="3"/>
  <c r="C10" i="8"/>
  <c r="B10" i="8"/>
  <c r="C42" i="8"/>
  <c r="C23" i="8"/>
  <c r="B42" i="8"/>
  <c r="G34" i="10"/>
  <c r="G37" i="10" s="1"/>
  <c r="J34" i="10" s="1"/>
  <c r="J37" i="10" s="1"/>
  <c r="J21" i="10"/>
  <c r="G21" i="10"/>
  <c r="F21" i="10"/>
  <c r="F11" i="10"/>
  <c r="G8" i="10"/>
  <c r="F8" i="10"/>
  <c r="G14" i="10" l="1"/>
  <c r="F14" i="10"/>
  <c r="F22" i="10"/>
  <c r="F28" i="10" s="1"/>
  <c r="F29" i="10" s="1"/>
  <c r="G22" i="10" l="1"/>
  <c r="G28" i="10" s="1"/>
  <c r="G29" i="10" s="1"/>
  <c r="J22" i="10"/>
  <c r="J28" i="10" s="1"/>
  <c r="J29" i="10" s="1"/>
</calcChain>
</file>

<file path=xl/sharedStrings.xml><?xml version="1.0" encoding="utf-8"?>
<sst xmlns="http://schemas.openxmlformats.org/spreadsheetml/2006/main" count="293" uniqueCount="142">
  <si>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</si>
  <si>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</si>
  <si>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</si>
  <si>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</si>
  <si>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</si>
  <si>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</si>
  <si>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</si>
  <si>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</si>
  <si>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</si>
  <si>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</si>
  <si>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</si>
  <si>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</si>
  <si>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</si>
  <si>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</si>
  <si>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</si>
  <si>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</si>
  <si>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</si>
  <si>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</si>
  <si>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</si>
  <si>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</si>
  <si>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</si>
  <si>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</si>
  <si>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</si>
  <si>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</si>
  <si>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</si>
  <si>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</si>
  <si>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</si>
  <si>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</si>
  <si>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</si>
  <si>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</si>
  <si>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</si>
  <si>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</si>
  <si>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</si>
  <si>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</si>
  <si>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</si>
  <si>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</si>
  <si>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</si>
  <si>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</si>
  <si>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</si>
  <si>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</si>
  <si>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</si>
  <si>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</si>
  <si>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</si>
  <si>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</si>
  <si>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</si>
  <si>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</si>
  <si>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</si>
  <si>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</si>
  <si>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</si>
  <si>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</si>
  <si>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</si>
  <si>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</si>
  <si>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</si>
  <si>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</si>
  <si>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</si>
  <si>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</si>
  <si>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</si>
  <si>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</si>
  <si>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</si>
  <si>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</si>
  <si>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</si>
  <si>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</si>
  <si>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</si>
  <si>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</si>
  <si>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</si>
  <si>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</si>
  <si>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</si>
  <si>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</si>
  <si>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</si>
  <si>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</si>
  <si>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naknadama</t>
  </si>
  <si>
    <t>Prihodi od prodaje proizvoda i robe te pruženih usluga, prihodi od donacija te povrati po protestiranim jamstvima</t>
  </si>
  <si>
    <t>Vlastiti izvori</t>
  </si>
  <si>
    <t>Rezultat poslovanja</t>
  </si>
  <si>
    <t>REZULTAT POSLOVANJA</t>
  </si>
  <si>
    <t>VLASTITI IZVORI UKUPNO</t>
  </si>
  <si>
    <t>Financijski rashodi</t>
  </si>
  <si>
    <t>Naknade građ. i kućans. na tem. osig i dr. naknade</t>
  </si>
  <si>
    <t xml:space="preserve">  13 Decentralizacija</t>
  </si>
  <si>
    <t>2 Donacije</t>
  </si>
  <si>
    <t xml:space="preserve">  21 Donacije</t>
  </si>
  <si>
    <t xml:space="preserve"> 31 Vlastiti prihodi</t>
  </si>
  <si>
    <t xml:space="preserve"> '52 Ministarstvo</t>
  </si>
  <si>
    <t xml:space="preserve"> 54 JLS</t>
  </si>
  <si>
    <t>09 Obrazovanje</t>
  </si>
  <si>
    <t>091 Predškolsko i osnovno obrazovanje</t>
  </si>
  <si>
    <t>096 Dodatne usluge u obrazovanju</t>
  </si>
  <si>
    <t>PROGRAM 1000</t>
  </si>
  <si>
    <t>Aktivnost A102000</t>
  </si>
  <si>
    <t>Izvor financiranja 1.3.</t>
  </si>
  <si>
    <t>Tekući projekt T103000</t>
  </si>
  <si>
    <t>PROGRAM 1003</t>
  </si>
  <si>
    <t>Izvor financiranja 1.1.</t>
  </si>
  <si>
    <t>Aktivnost A102006</t>
  </si>
  <si>
    <t>Aktivnost A102001</t>
  </si>
  <si>
    <t>Izvor financiranja 2.1.</t>
  </si>
  <si>
    <t>Izvor financiranja 3.1.</t>
  </si>
  <si>
    <t>Izvor financiranja 4.3.</t>
  </si>
  <si>
    <t>Izvor financiranja 5.2.</t>
  </si>
  <si>
    <t>Izvor financiranja 5.4..</t>
  </si>
  <si>
    <t>OSNOVNO OBRAZOVANJE ZAKONSKI STANDARD</t>
  </si>
  <si>
    <t>Redovni poslovi ustanova zakonskog standarda</t>
  </si>
  <si>
    <t>Decentralizacija</t>
  </si>
  <si>
    <t>Oprema, informat.,nabava pomagala-OŠ</t>
  </si>
  <si>
    <t>DOPUNSKI NASTAVNI I VANNASTAVNI PROGRAM ŠKOLA I OBRAZOVNIH INSTITUCIJA</t>
  </si>
  <si>
    <t>Opći prihodi i primici</t>
  </si>
  <si>
    <t>Program građanskog odgoja u školama</t>
  </si>
  <si>
    <t>Dopunska sredstva za materijalne rashode i opremu škola</t>
  </si>
  <si>
    <t>Dopunski nastavni i vannastavni program škola i obrazovnih institucija</t>
  </si>
  <si>
    <t>Financiranje-ostali rashodi OŠ</t>
  </si>
  <si>
    <t>Donacije</t>
  </si>
  <si>
    <t>Vlastiti prihodi</t>
  </si>
  <si>
    <t>Posebne namjene</t>
  </si>
  <si>
    <t>Ministarstvo</t>
  </si>
  <si>
    <t>JLS</t>
  </si>
  <si>
    <t xml:space="preserve">Tekući projekt T103000   </t>
  </si>
  <si>
    <t xml:space="preserve">Aktivnost A102000  </t>
  </si>
  <si>
    <t>Tekući projekt T103021</t>
  </si>
  <si>
    <t>Baltazar 7</t>
  </si>
  <si>
    <t>KLASA:</t>
  </si>
  <si>
    <t>URBROJ:</t>
  </si>
  <si>
    <t>Plan 2024.</t>
  </si>
  <si>
    <t>I. izmjena plana u 2024.</t>
  </si>
  <si>
    <t>Indeks</t>
  </si>
  <si>
    <t>I.izmjena plana u 2024.</t>
  </si>
  <si>
    <t xml:space="preserve">  54 JLS</t>
  </si>
  <si>
    <t>Ostali rashodi</t>
  </si>
  <si>
    <t>400-02/24-01/01</t>
  </si>
  <si>
    <t>II. izmjena plana u 2024.</t>
  </si>
  <si>
    <t>Indeks (II.izmjena/plan)</t>
  </si>
  <si>
    <t>II.izmjena plana u 2024.</t>
  </si>
  <si>
    <t>III. izmjena plana u 2024.</t>
  </si>
  <si>
    <t>III.izmjena plana u 2024.</t>
  </si>
  <si>
    <t>PRIJEDLOG III. IZMJENE FINANCIJSKOG PLANA OSNOVNE ŠKOLE BELEC U 2024. GODINI</t>
  </si>
  <si>
    <t>Kapitalni projekt K104000</t>
  </si>
  <si>
    <t>Dopunska sredstva za izgrandju, dogradnju i adaptaciju škola</t>
  </si>
  <si>
    <t>Indeks (III.izmjena/II.izmjena)</t>
  </si>
  <si>
    <t xml:space="preserve"> III. IZMJENA FINANCIJSKOG PLANA OSNOVNE ŠKOLE BELEC U 2024. GODINI</t>
  </si>
  <si>
    <t>2140-85-24-7</t>
  </si>
  <si>
    <t>Belec, 17.12.2024.</t>
  </si>
  <si>
    <t>Predsjednica školskog odbora</t>
  </si>
  <si>
    <t>Nevenka Puklin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</si>
</sst>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22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7" fillId="0" borderId="3" xfId="0" applyFont="1" applyBorder="1"/>
    <xf numFmtId="3" fontId="27" fillId="0" borderId="3" xfId="0" applyNumberFormat="1" applyFont="1" applyBorder="1"/>
    <xf numFmtId="3" fontId="26" fillId="2" borderId="4" xfId="0" applyNumberFormat="1" applyFont="1" applyFill="1" applyBorder="1" applyAlignment="1">
      <alignment horizontal="right" wrapText="1"/>
    </xf>
    <xf numFmtId="3" fontId="24" fillId="2" borderId="4" xfId="0" applyNumberFormat="1" applyFont="1" applyFill="1" applyBorder="1" applyAlignment="1">
      <alignment horizontal="right" wrapText="1"/>
    </xf>
    <xf numFmtId="3" fontId="25" fillId="2" borderId="4" xfId="0" applyNumberFormat="1" applyFont="1" applyFill="1" applyBorder="1" applyAlignment="1">
      <alignment horizontal="right" wrapText="1"/>
    </xf>
    <xf numFmtId="0" fontId="28" fillId="0" borderId="0" xfId="0" applyFont="1"/>
    <xf numFmtId="0" fontId="8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9" fillId="0" borderId="0" xfId="0" applyFont="1"/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25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 wrapText="1"/>
    </xf>
    <xf numFmtId="4" fontId="25" fillId="2" borderId="4" xfId="0" applyNumberFormat="1" applyFont="1" applyFill="1" applyBorder="1" applyAlignment="1">
      <alignment horizontal="right" wrapText="1"/>
    </xf>
    <xf numFmtId="4" fontId="27" fillId="0" borderId="3" xfId="0" applyNumberFormat="1" applyFont="1" applyBorder="1"/>
    <xf numFmtId="0" fontId="7" fillId="0" borderId="4" xfId="0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4" fontId="27" fillId="0" borderId="4" xfId="0" applyNumberFormat="1" applyFont="1" applyBorder="1"/>
    <xf numFmtId="0" fontId="30" fillId="0" borderId="0" xfId="0" applyFont="1"/>
    <xf numFmtId="0" fontId="24" fillId="2" borderId="4" xfId="0" applyFont="1" applyFill="1" applyBorder="1" applyAlignment="1">
      <alignment horizontal="left" vertical="center" wrapText="1"/>
    </xf>
    <xf numFmtId="2" fontId="27" fillId="0" borderId="3" xfId="0" applyNumberFormat="1" applyFont="1" applyBorder="1"/>
    <xf numFmtId="2" fontId="31" fillId="0" borderId="3" xfId="0" applyNumberFormat="1" applyFont="1" applyBorder="1"/>
    <xf numFmtId="2" fontId="32" fillId="0" borderId="3" xfId="0" applyNumberFormat="1" applyFont="1" applyBorder="1"/>
    <xf numFmtId="2" fontId="31" fillId="0" borderId="3" xfId="0" applyNumberFormat="1" applyFont="1" applyBorder="1" applyAlignment="1">
      <alignment horizontal="right"/>
    </xf>
    <xf numFmtId="2" fontId="32" fillId="0" borderId="3" xfId="0" applyNumberFormat="1" applyFont="1" applyBorder="1" applyAlignment="1">
      <alignment horizontal="right"/>
    </xf>
    <xf numFmtId="2" fontId="27" fillId="0" borderId="3" xfId="0" applyNumberFormat="1" applyFont="1" applyBorder="1" applyAlignment="1">
      <alignment horizontal="right"/>
    </xf>
    <xf numFmtId="4" fontId="27" fillId="0" borderId="4" xfId="0" applyNumberFormat="1" applyFont="1" applyBorder="1" applyAlignment="1">
      <alignment horizontal="right"/>
    </xf>
    <xf numFmtId="3" fontId="33" fillId="0" borderId="3" xfId="0" applyNumberFormat="1" applyFont="1" applyBorder="1"/>
    <xf numFmtId="4" fontId="33" fillId="0" borderId="4" xfId="0" applyNumberFormat="1" applyFont="1" applyBorder="1"/>
    <xf numFmtId="3" fontId="25" fillId="0" borderId="3" xfId="0" applyNumberFormat="1" applyFont="1" applyBorder="1" applyAlignment="1">
      <alignment horizontal="right" vertical="center" wrapText="1"/>
    </xf>
    <xf numFmtId="3" fontId="32" fillId="0" borderId="3" xfId="0" applyNumberFormat="1" applyFont="1" applyBorder="1"/>
    <xf numFmtId="4" fontId="32" fillId="0" borderId="3" xfId="0" applyNumberFormat="1" applyFont="1" applyBorder="1"/>
    <xf numFmtId="3" fontId="24" fillId="2" borderId="6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27" workbookViewId="0">
      <selection activeCell="I48" sqref="I48"/>
    </sheetView>
  </sheetViews>
  <sheetFormatPr defaultRowHeight="15" x14ac:dyDescent="0.25"/>
  <cols>
    <col min="5" max="5" width="25.28515625" customWidth="1"/>
    <col min="6" max="6" width="31" customWidth="1"/>
    <col min="7" max="9" width="32.28515625" customWidth="1"/>
    <col min="10" max="10" width="33.28515625" customWidth="1"/>
  </cols>
  <sheetData>
    <row r="1" spans="1:10" ht="42" customHeight="1" x14ac:dyDescent="0.25">
      <c r="A1" s="126" t="s">
        <v>137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26" t="s">
        <v>17</v>
      </c>
      <c r="B3" s="126"/>
      <c r="C3" s="126"/>
      <c r="D3" s="126"/>
      <c r="E3" s="126"/>
      <c r="F3" s="126"/>
      <c r="G3" s="127"/>
      <c r="H3" s="127"/>
      <c r="I3" s="127"/>
      <c r="J3" s="127"/>
    </row>
    <row r="4" spans="1:10" ht="18" x14ac:dyDescent="0.25">
      <c r="A4" s="4"/>
      <c r="B4" s="4"/>
      <c r="C4" s="4"/>
      <c r="D4" s="4"/>
      <c r="E4" s="4"/>
      <c r="F4" s="4"/>
      <c r="G4" s="5"/>
      <c r="H4" s="5"/>
      <c r="I4" s="5"/>
      <c r="J4" s="5"/>
    </row>
    <row r="5" spans="1:10" ht="15.75" x14ac:dyDescent="0.25">
      <c r="A5" s="126" t="s">
        <v>23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35</v>
      </c>
    </row>
    <row r="7" spans="1:10" x14ac:dyDescent="0.25">
      <c r="A7" s="28"/>
      <c r="B7" s="29"/>
      <c r="C7" s="29"/>
      <c r="D7" s="30"/>
      <c r="E7" s="31"/>
      <c r="F7" s="3" t="s">
        <v>121</v>
      </c>
      <c r="G7" s="3" t="s">
        <v>122</v>
      </c>
      <c r="H7" s="3" t="s">
        <v>128</v>
      </c>
      <c r="I7" s="3" t="s">
        <v>131</v>
      </c>
      <c r="J7" s="3" t="s">
        <v>136</v>
      </c>
    </row>
    <row r="8" spans="1:10" x14ac:dyDescent="0.25">
      <c r="A8" s="129" t="s">
        <v>0</v>
      </c>
      <c r="B8" s="130"/>
      <c r="C8" s="130"/>
      <c r="D8" s="130"/>
      <c r="E8" s="131"/>
      <c r="F8" s="32">
        <f t="shared" ref="F8:I8" si="0">F9+F10</f>
        <v>611681</v>
      </c>
      <c r="G8" s="101">
        <f t="shared" si="0"/>
        <v>845418.23</v>
      </c>
      <c r="H8" s="101">
        <f t="shared" si="0"/>
        <v>847918.23</v>
      </c>
      <c r="I8" s="101">
        <f t="shared" si="0"/>
        <v>912393.23</v>
      </c>
      <c r="J8" s="32">
        <f>I8/H8*100</f>
        <v>107.60391718432567</v>
      </c>
    </row>
    <row r="9" spans="1:10" x14ac:dyDescent="0.25">
      <c r="A9" s="132" t="s">
        <v>36</v>
      </c>
      <c r="B9" s="133"/>
      <c r="C9" s="133"/>
      <c r="D9" s="133"/>
      <c r="E9" s="125"/>
      <c r="F9" s="33">
        <v>611681</v>
      </c>
      <c r="G9" s="102">
        <v>845418.23</v>
      </c>
      <c r="H9" s="102">
        <v>847918.23</v>
      </c>
      <c r="I9" s="102">
        <v>912393.23</v>
      </c>
      <c r="J9" s="65">
        <f t="shared" ref="J9:J14" si="1">I9/H9*100</f>
        <v>107.60391718432567</v>
      </c>
    </row>
    <row r="10" spans="1:10" x14ac:dyDescent="0.25">
      <c r="A10" s="124" t="s">
        <v>37</v>
      </c>
      <c r="B10" s="125"/>
      <c r="C10" s="125"/>
      <c r="D10" s="125"/>
      <c r="E10" s="125"/>
      <c r="F10" s="33"/>
      <c r="G10" s="102"/>
      <c r="H10" s="102"/>
      <c r="I10" s="102"/>
      <c r="J10" s="65">
        <v>0</v>
      </c>
    </row>
    <row r="11" spans="1:10" x14ac:dyDescent="0.25">
      <c r="A11" s="36" t="s">
        <v>1</v>
      </c>
      <c r="B11" s="45"/>
      <c r="C11" s="45"/>
      <c r="D11" s="45"/>
      <c r="E11" s="45"/>
      <c r="F11" s="32">
        <f t="shared" ref="F11:I11" si="2">F12+F13</f>
        <v>612711</v>
      </c>
      <c r="G11" s="101">
        <f t="shared" si="2"/>
        <v>850880.23</v>
      </c>
      <c r="H11" s="101">
        <f t="shared" si="2"/>
        <v>853380.23</v>
      </c>
      <c r="I11" s="101">
        <f t="shared" si="2"/>
        <v>917855.23</v>
      </c>
      <c r="J11" s="32">
        <f t="shared" si="1"/>
        <v>107.55524884845293</v>
      </c>
    </row>
    <row r="12" spans="1:10" x14ac:dyDescent="0.25">
      <c r="A12" s="134" t="s">
        <v>38</v>
      </c>
      <c r="B12" s="133"/>
      <c r="C12" s="133"/>
      <c r="D12" s="133"/>
      <c r="E12" s="133"/>
      <c r="F12" s="33">
        <v>601611</v>
      </c>
      <c r="G12" s="102">
        <v>838698.23</v>
      </c>
      <c r="H12" s="102">
        <v>841198.23</v>
      </c>
      <c r="I12" s="102">
        <v>903394.23</v>
      </c>
      <c r="J12" s="65">
        <f t="shared" si="1"/>
        <v>107.39373880993543</v>
      </c>
    </row>
    <row r="13" spans="1:10" x14ac:dyDescent="0.25">
      <c r="A13" s="124" t="s">
        <v>39</v>
      </c>
      <c r="B13" s="125"/>
      <c r="C13" s="125"/>
      <c r="D13" s="125"/>
      <c r="E13" s="125"/>
      <c r="F13" s="33">
        <v>11100</v>
      </c>
      <c r="G13" s="102">
        <v>12182</v>
      </c>
      <c r="H13" s="102">
        <v>12182</v>
      </c>
      <c r="I13" s="102">
        <v>14461</v>
      </c>
      <c r="J13" s="65">
        <f t="shared" si="1"/>
        <v>118.70792973239206</v>
      </c>
    </row>
    <row r="14" spans="1:10" x14ac:dyDescent="0.25">
      <c r="A14" s="135" t="s">
        <v>62</v>
      </c>
      <c r="B14" s="130"/>
      <c r="C14" s="130"/>
      <c r="D14" s="130"/>
      <c r="E14" s="130"/>
      <c r="F14" s="32">
        <f t="shared" ref="F14:I14" si="3">F8-F11</f>
        <v>-1030</v>
      </c>
      <c r="G14" s="101">
        <f t="shared" si="3"/>
        <v>-5462</v>
      </c>
      <c r="H14" s="101">
        <f t="shared" si="3"/>
        <v>-5462</v>
      </c>
      <c r="I14" s="101">
        <f t="shared" si="3"/>
        <v>-5462</v>
      </c>
      <c r="J14" s="32">
        <f t="shared" si="1"/>
        <v>100</v>
      </c>
    </row>
    <row r="15" spans="1:10" ht="18" x14ac:dyDescent="0.25">
      <c r="A15" s="4"/>
      <c r="B15" s="21"/>
      <c r="C15" s="21"/>
      <c r="D15" s="21"/>
      <c r="E15" s="21"/>
      <c r="F15" s="22"/>
      <c r="G15" s="22"/>
      <c r="H15" s="22"/>
      <c r="I15" s="22"/>
      <c r="J15" s="22"/>
    </row>
    <row r="16" spans="1:10" ht="15.75" x14ac:dyDescent="0.25">
      <c r="A16" s="126" t="s">
        <v>24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18" x14ac:dyDescent="0.25">
      <c r="A17" s="4"/>
      <c r="B17" s="21"/>
      <c r="C17" s="21"/>
      <c r="D17" s="21"/>
      <c r="E17" s="21"/>
      <c r="F17" s="22"/>
      <c r="G17" s="22"/>
      <c r="H17" s="22"/>
      <c r="I17" s="22"/>
      <c r="J17" s="22"/>
    </row>
    <row r="18" spans="1:10" x14ac:dyDescent="0.25">
      <c r="A18" s="28"/>
      <c r="B18" s="29"/>
      <c r="C18" s="29"/>
      <c r="D18" s="30"/>
      <c r="E18" s="31"/>
      <c r="F18" s="3" t="s">
        <v>42</v>
      </c>
      <c r="G18" s="3" t="s">
        <v>122</v>
      </c>
      <c r="H18" s="3" t="s">
        <v>128</v>
      </c>
      <c r="I18" s="3" t="s">
        <v>131</v>
      </c>
      <c r="J18" s="3" t="s">
        <v>129</v>
      </c>
    </row>
    <row r="19" spans="1:10" x14ac:dyDescent="0.25">
      <c r="A19" s="124" t="s">
        <v>40</v>
      </c>
      <c r="B19" s="125"/>
      <c r="C19" s="125"/>
      <c r="D19" s="125"/>
      <c r="E19" s="125"/>
      <c r="F19" s="33"/>
      <c r="G19" s="33"/>
      <c r="H19" s="33"/>
      <c r="I19" s="33"/>
      <c r="J19" s="46"/>
    </row>
    <row r="20" spans="1:10" x14ac:dyDescent="0.25">
      <c r="A20" s="124" t="s">
        <v>41</v>
      </c>
      <c r="B20" s="125"/>
      <c r="C20" s="125"/>
      <c r="D20" s="125"/>
      <c r="E20" s="125"/>
      <c r="F20" s="33"/>
      <c r="G20" s="33"/>
      <c r="H20" s="33"/>
      <c r="I20" s="33"/>
      <c r="J20" s="46"/>
    </row>
    <row r="21" spans="1:10" x14ac:dyDescent="0.25">
      <c r="A21" s="135" t="s">
        <v>2</v>
      </c>
      <c r="B21" s="130"/>
      <c r="C21" s="130"/>
      <c r="D21" s="130"/>
      <c r="E21" s="130"/>
      <c r="F21" s="32">
        <f t="shared" ref="F21:J21" si="4">F19-F20</f>
        <v>0</v>
      </c>
      <c r="G21" s="32">
        <f t="shared" si="4"/>
        <v>0</v>
      </c>
      <c r="H21" s="32"/>
      <c r="I21" s="32"/>
      <c r="J21" s="32">
        <f t="shared" si="4"/>
        <v>0</v>
      </c>
    </row>
    <row r="22" spans="1:10" x14ac:dyDescent="0.25">
      <c r="A22" s="135" t="s">
        <v>63</v>
      </c>
      <c r="B22" s="130"/>
      <c r="C22" s="130"/>
      <c r="D22" s="130"/>
      <c r="E22" s="130"/>
      <c r="F22" s="32">
        <f t="shared" ref="F22:J22" si="5">F14+F21</f>
        <v>-1030</v>
      </c>
      <c r="G22" s="32">
        <f t="shared" si="5"/>
        <v>-5462</v>
      </c>
      <c r="H22" s="32">
        <f t="shared" si="5"/>
        <v>-5462</v>
      </c>
      <c r="I22" s="32">
        <f t="shared" si="5"/>
        <v>-5462</v>
      </c>
      <c r="J22" s="32">
        <f t="shared" si="5"/>
        <v>100</v>
      </c>
    </row>
    <row r="23" spans="1:10" ht="18" x14ac:dyDescent="0.25">
      <c r="A23" s="20"/>
      <c r="B23" s="21"/>
      <c r="C23" s="21"/>
      <c r="D23" s="21"/>
      <c r="E23" s="21"/>
      <c r="F23" s="22"/>
      <c r="G23" s="22"/>
      <c r="H23" s="22"/>
      <c r="I23" s="22"/>
      <c r="J23" s="22"/>
    </row>
    <row r="24" spans="1:10" ht="15.75" x14ac:dyDescent="0.25">
      <c r="A24" s="126" t="s">
        <v>64</v>
      </c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5">
      <c r="A26" s="28"/>
      <c r="B26" s="29"/>
      <c r="C26" s="29"/>
      <c r="D26" s="30"/>
      <c r="E26" s="31"/>
      <c r="F26" s="3" t="s">
        <v>42</v>
      </c>
      <c r="G26" s="3" t="s">
        <v>122</v>
      </c>
      <c r="H26" s="3" t="s">
        <v>128</v>
      </c>
      <c r="I26" s="3" t="s">
        <v>131</v>
      </c>
      <c r="J26" s="3" t="s">
        <v>129</v>
      </c>
    </row>
    <row r="27" spans="1:10" ht="15" customHeight="1" x14ac:dyDescent="0.25">
      <c r="A27" s="138" t="s">
        <v>65</v>
      </c>
      <c r="B27" s="139"/>
      <c r="C27" s="139"/>
      <c r="D27" s="139"/>
      <c r="E27" s="140"/>
      <c r="F27" s="47">
        <v>0</v>
      </c>
      <c r="G27" s="47">
        <v>0</v>
      </c>
      <c r="H27" s="47"/>
      <c r="I27" s="47"/>
      <c r="J27" s="48">
        <v>0</v>
      </c>
    </row>
    <row r="28" spans="1:10" ht="15" customHeight="1" x14ac:dyDescent="0.25">
      <c r="A28" s="135" t="s">
        <v>66</v>
      </c>
      <c r="B28" s="130"/>
      <c r="C28" s="130"/>
      <c r="D28" s="130"/>
      <c r="E28" s="130"/>
      <c r="F28" s="49">
        <f t="shared" ref="F28:J28" si="6">F22+F27</f>
        <v>-1030</v>
      </c>
      <c r="G28" s="49">
        <f t="shared" si="6"/>
        <v>-5462</v>
      </c>
      <c r="H28" s="49">
        <f t="shared" si="6"/>
        <v>-5462</v>
      </c>
      <c r="I28" s="49">
        <f t="shared" si="6"/>
        <v>-5462</v>
      </c>
      <c r="J28" s="50">
        <f t="shared" si="6"/>
        <v>100</v>
      </c>
    </row>
    <row r="29" spans="1:10" ht="45" customHeight="1" x14ac:dyDescent="0.25">
      <c r="A29" s="129" t="s">
        <v>67</v>
      </c>
      <c r="B29" s="141"/>
      <c r="C29" s="141"/>
      <c r="D29" s="141"/>
      <c r="E29" s="142"/>
      <c r="F29" s="49">
        <f t="shared" ref="F29:J29" si="7">F14+F21+F27-F28</f>
        <v>0</v>
      </c>
      <c r="G29" s="49">
        <f t="shared" si="7"/>
        <v>0</v>
      </c>
      <c r="H29" s="49"/>
      <c r="I29" s="49"/>
      <c r="J29" s="50">
        <f t="shared" si="7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43" t="s">
        <v>61</v>
      </c>
      <c r="B31" s="143"/>
      <c r="C31" s="143"/>
      <c r="D31" s="143"/>
      <c r="E31" s="143"/>
      <c r="F31" s="143"/>
      <c r="G31" s="143"/>
      <c r="H31" s="143"/>
      <c r="I31" s="143"/>
      <c r="J31" s="143"/>
    </row>
    <row r="32" spans="1:10" ht="18" x14ac:dyDescent="0.25">
      <c r="A32" s="53"/>
      <c r="B32" s="54"/>
      <c r="C32" s="54"/>
      <c r="D32" s="54"/>
      <c r="E32" s="54"/>
      <c r="F32" s="55"/>
      <c r="G32" s="55"/>
      <c r="H32" s="55"/>
      <c r="I32" s="55"/>
      <c r="J32" s="55"/>
    </row>
    <row r="33" spans="1:10" x14ac:dyDescent="0.25">
      <c r="A33" s="56"/>
      <c r="B33" s="57"/>
      <c r="C33" s="57"/>
      <c r="D33" s="58"/>
      <c r="E33" s="59"/>
      <c r="F33" s="60" t="s">
        <v>42</v>
      </c>
      <c r="G33" s="3" t="s">
        <v>122</v>
      </c>
      <c r="H33" s="3" t="s">
        <v>128</v>
      </c>
      <c r="I33" s="3" t="s">
        <v>131</v>
      </c>
      <c r="J33" s="3" t="s">
        <v>123</v>
      </c>
    </row>
    <row r="34" spans="1:10" x14ac:dyDescent="0.25">
      <c r="A34" s="138" t="s">
        <v>65</v>
      </c>
      <c r="B34" s="139"/>
      <c r="C34" s="139"/>
      <c r="D34" s="139"/>
      <c r="E34" s="140"/>
      <c r="F34" s="47"/>
      <c r="G34" s="47">
        <f>F37</f>
        <v>0</v>
      </c>
      <c r="H34" s="47"/>
      <c r="I34" s="47"/>
      <c r="J34" s="48">
        <f>G37</f>
        <v>0</v>
      </c>
    </row>
    <row r="35" spans="1:10" ht="28.5" customHeight="1" x14ac:dyDescent="0.25">
      <c r="A35" s="138" t="s">
        <v>68</v>
      </c>
      <c r="B35" s="139"/>
      <c r="C35" s="139"/>
      <c r="D35" s="139"/>
      <c r="E35" s="140"/>
      <c r="F35" s="47">
        <v>0</v>
      </c>
      <c r="G35" s="47">
        <v>0</v>
      </c>
      <c r="H35" s="47"/>
      <c r="I35" s="47"/>
      <c r="J35" s="48">
        <v>0</v>
      </c>
    </row>
    <row r="36" spans="1:10" x14ac:dyDescent="0.25">
      <c r="A36" s="138" t="s">
        <v>69</v>
      </c>
      <c r="B36" s="144"/>
      <c r="C36" s="144"/>
      <c r="D36" s="144"/>
      <c r="E36" s="145"/>
      <c r="F36" s="47">
        <v>0</v>
      </c>
      <c r="G36" s="47">
        <v>0</v>
      </c>
      <c r="H36" s="47"/>
      <c r="I36" s="47"/>
      <c r="J36" s="48">
        <v>0</v>
      </c>
    </row>
    <row r="37" spans="1:10" ht="15" customHeight="1" x14ac:dyDescent="0.25">
      <c r="A37" s="135" t="s">
        <v>66</v>
      </c>
      <c r="B37" s="130"/>
      <c r="C37" s="130"/>
      <c r="D37" s="130"/>
      <c r="E37" s="130"/>
      <c r="F37" s="34"/>
      <c r="G37" s="34">
        <f t="shared" ref="G37:J37" si="8">G34-G35+G36</f>
        <v>0</v>
      </c>
      <c r="H37" s="34"/>
      <c r="I37" s="34"/>
      <c r="J37" s="61">
        <f t="shared" si="8"/>
        <v>0</v>
      </c>
    </row>
    <row r="38" spans="1:10" ht="17.25" customHeight="1" x14ac:dyDescent="0.25"/>
    <row r="39" spans="1:10" x14ac:dyDescent="0.25">
      <c r="A39" s="136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9" customHeight="1" x14ac:dyDescent="0.25"/>
    <row r="41" spans="1:10" ht="22.5" customHeight="1" x14ac:dyDescent="0.3">
      <c r="A41" s="87"/>
      <c r="B41" s="87"/>
      <c r="C41" s="87"/>
      <c r="D41" s="87"/>
      <c r="E41" s="87"/>
      <c r="F41" s="87"/>
      <c r="G41" s="87"/>
      <c r="H41" s="87"/>
      <c r="I41" s="87"/>
      <c r="J41" s="87"/>
    </row>
    <row r="42" spans="1:10" ht="18.75" x14ac:dyDescent="0.3">
      <c r="A42" s="109" t="s">
        <v>119</v>
      </c>
      <c r="B42" s="109" t="s">
        <v>127</v>
      </c>
      <c r="C42" s="109"/>
      <c r="D42" s="87"/>
      <c r="E42" s="87"/>
      <c r="F42" s="87"/>
      <c r="G42" s="87"/>
      <c r="H42" s="87"/>
      <c r="I42" s="87"/>
      <c r="J42" s="87"/>
    </row>
    <row r="43" spans="1:10" ht="18.75" x14ac:dyDescent="0.3">
      <c r="A43" s="109" t="s">
        <v>120</v>
      </c>
      <c r="B43" s="109" t="s">
        <v>138</v>
      </c>
      <c r="C43" s="109"/>
      <c r="D43" s="87"/>
      <c r="E43" s="87"/>
      <c r="F43" s="87"/>
      <c r="G43" s="87"/>
      <c r="H43" s="87"/>
      <c r="I43" s="87"/>
      <c r="J43" s="87"/>
    </row>
    <row r="44" spans="1:10" ht="18.75" x14ac:dyDescent="0.3">
      <c r="A44" s="109" t="s">
        <v>139</v>
      </c>
      <c r="B44" s="109"/>
      <c r="C44" s="109"/>
      <c r="D44" s="87"/>
      <c r="E44" s="87"/>
      <c r="F44" s="87"/>
      <c r="G44" s="87"/>
      <c r="H44" s="87"/>
      <c r="I44" s="87"/>
      <c r="J44" s="87"/>
    </row>
    <row r="45" spans="1:10" ht="18.75" x14ac:dyDescent="0.3">
      <c r="A45" s="87"/>
      <c r="B45" s="87"/>
      <c r="C45" s="87"/>
      <c r="D45" s="87"/>
      <c r="E45" s="87"/>
      <c r="F45" s="87"/>
      <c r="G45" s="87"/>
      <c r="H45" s="87"/>
      <c r="I45" s="87"/>
      <c r="J45" s="87"/>
    </row>
    <row r="46" spans="1:10" ht="18.75" x14ac:dyDescent="0.3">
      <c r="A46" s="87"/>
      <c r="B46" s="87"/>
      <c r="C46" s="87"/>
      <c r="D46" s="87"/>
      <c r="E46" s="87"/>
      <c r="F46" s="87"/>
      <c r="G46" s="87"/>
      <c r="H46" s="87"/>
      <c r="I46" s="87"/>
      <c r="J46" s="87"/>
    </row>
    <row r="47" spans="1:10" ht="18.75" x14ac:dyDescent="0.3">
      <c r="A47" s="87"/>
      <c r="B47" s="87"/>
      <c r="C47" s="87"/>
      <c r="D47" s="87"/>
      <c r="E47" s="87"/>
      <c r="F47" s="87"/>
      <c r="G47" s="87"/>
      <c r="H47" s="87"/>
      <c r="I47" s="87" t="s">
        <v>140</v>
      </c>
      <c r="J47" s="87"/>
    </row>
    <row r="48" spans="1:10" ht="18.75" x14ac:dyDescent="0.3">
      <c r="A48" s="87"/>
      <c r="B48" s="87"/>
      <c r="C48" s="87"/>
      <c r="D48" s="87"/>
      <c r="E48" s="87"/>
      <c r="F48" s="87"/>
      <c r="G48" s="87"/>
      <c r="H48" s="87"/>
      <c r="I48" s="87" t="s">
        <v>141</v>
      </c>
      <c r="J48" s="87"/>
    </row>
    <row r="49" spans="1:10" ht="18.75" x14ac:dyDescent="0.3">
      <c r="A49" s="87"/>
      <c r="B49" s="87"/>
      <c r="C49" s="87"/>
      <c r="D49" s="87"/>
      <c r="E49" s="87"/>
      <c r="F49" s="87"/>
      <c r="G49" s="87"/>
      <c r="H49" s="87"/>
      <c r="I49" s="87"/>
      <c r="J49" s="87"/>
    </row>
    <row r="50" spans="1:10" ht="18.75" x14ac:dyDescent="0.3">
      <c r="A50" s="87"/>
      <c r="B50" s="87"/>
      <c r="C50" s="87"/>
      <c r="D50" s="87"/>
      <c r="E50" s="87"/>
      <c r="F50" s="87"/>
      <c r="G50" s="87"/>
      <c r="H50" s="87"/>
      <c r="I50" s="87"/>
      <c r="J50" s="87"/>
    </row>
    <row r="51" spans="1:10" ht="18.75" x14ac:dyDescent="0.3">
      <c r="A51" s="87"/>
      <c r="B51" s="87"/>
      <c r="C51" s="87"/>
      <c r="D51" s="87"/>
      <c r="E51" s="87"/>
      <c r="F51" s="87"/>
      <c r="G51" s="87"/>
      <c r="H51" s="87"/>
      <c r="I51" s="87"/>
      <c r="J51" s="87"/>
    </row>
    <row r="52" spans="1:10" ht="18.75" x14ac:dyDescent="0.3">
      <c r="A52" s="87"/>
      <c r="B52" s="87"/>
      <c r="C52" s="87"/>
      <c r="D52" s="87"/>
      <c r="E52" s="87"/>
      <c r="F52" s="87"/>
      <c r="G52" s="87"/>
      <c r="H52" s="87"/>
      <c r="I52" s="87"/>
      <c r="J52" s="87"/>
    </row>
    <row r="53" spans="1:10" ht="18.75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workbookViewId="0">
      <selection activeCell="H23" sqref="H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1.42578125" customWidth="1"/>
    <col min="4" max="4" width="27" customWidth="1"/>
    <col min="5" max="7" width="28.28515625" customWidth="1"/>
    <col min="8" max="8" width="26.5703125" customWidth="1"/>
  </cols>
  <sheetData>
    <row r="1" spans="1:10" ht="42" customHeight="1" x14ac:dyDescent="0.25">
      <c r="A1" s="126" t="s">
        <v>133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26" t="s">
        <v>17</v>
      </c>
      <c r="B3" s="126"/>
      <c r="C3" s="126"/>
      <c r="D3" s="126"/>
      <c r="E3" s="126"/>
      <c r="F3" s="126"/>
      <c r="G3" s="126"/>
      <c r="H3" s="126"/>
    </row>
    <row r="4" spans="1:10" ht="18" x14ac:dyDescent="0.25">
      <c r="A4" s="4"/>
      <c r="B4" s="4"/>
      <c r="C4" s="4"/>
      <c r="D4" s="4"/>
      <c r="E4" s="5"/>
      <c r="F4" s="5"/>
      <c r="G4" s="5"/>
      <c r="H4" s="5"/>
    </row>
    <row r="5" spans="1:10" ht="18" customHeight="1" x14ac:dyDescent="0.25">
      <c r="A5" s="126" t="s">
        <v>4</v>
      </c>
      <c r="B5" s="126"/>
      <c r="C5" s="126"/>
      <c r="D5" s="126"/>
      <c r="E5" s="126"/>
      <c r="F5" s="126"/>
      <c r="G5" s="126"/>
      <c r="H5" s="126"/>
    </row>
    <row r="6" spans="1:10" ht="18" x14ac:dyDescent="0.25">
      <c r="A6" s="4"/>
      <c r="B6" s="4"/>
      <c r="C6" s="4"/>
      <c r="D6" s="4"/>
      <c r="E6" s="5"/>
      <c r="F6" s="5"/>
      <c r="G6" s="5"/>
      <c r="H6" s="5"/>
    </row>
    <row r="7" spans="1:10" ht="15.75" customHeight="1" x14ac:dyDescent="0.25">
      <c r="A7" s="126" t="s">
        <v>43</v>
      </c>
      <c r="B7" s="126"/>
      <c r="C7" s="126"/>
      <c r="D7" s="126"/>
      <c r="E7" s="126"/>
      <c r="F7" s="126"/>
      <c r="G7" s="126"/>
      <c r="H7" s="126"/>
    </row>
    <row r="8" spans="1:10" ht="18" x14ac:dyDescent="0.25">
      <c r="A8" s="4"/>
      <c r="B8" s="4"/>
      <c r="C8" s="4"/>
      <c r="D8" s="4"/>
      <c r="E8" s="5"/>
      <c r="F8" s="5"/>
      <c r="G8" s="5"/>
      <c r="H8" s="5"/>
    </row>
    <row r="9" spans="1:10" ht="25.5" x14ac:dyDescent="0.25">
      <c r="A9" s="19" t="s">
        <v>5</v>
      </c>
      <c r="B9" s="18" t="s">
        <v>6</v>
      </c>
      <c r="C9" s="18" t="s">
        <v>3</v>
      </c>
      <c r="D9" s="19" t="s">
        <v>31</v>
      </c>
      <c r="E9" s="19" t="s">
        <v>124</v>
      </c>
      <c r="F9" s="19" t="s">
        <v>130</v>
      </c>
      <c r="G9" s="19" t="s">
        <v>132</v>
      </c>
      <c r="H9" s="19" t="s">
        <v>136</v>
      </c>
    </row>
    <row r="10" spans="1:10" x14ac:dyDescent="0.25">
      <c r="A10" s="39"/>
      <c r="B10" s="40"/>
      <c r="C10" s="38" t="s">
        <v>0</v>
      </c>
      <c r="D10" s="68">
        <f t="shared" ref="D10:G10" si="0">D11</f>
        <v>611681</v>
      </c>
      <c r="E10" s="88">
        <f t="shared" si="0"/>
        <v>845418.23</v>
      </c>
      <c r="F10" s="88">
        <f t="shared" si="0"/>
        <v>847918.23</v>
      </c>
      <c r="G10" s="88">
        <f t="shared" si="0"/>
        <v>912393.23</v>
      </c>
      <c r="H10" s="68">
        <f>G10/F10*100</f>
        <v>107.60391718432567</v>
      </c>
    </row>
    <row r="11" spans="1:10" ht="15.75" customHeight="1" x14ac:dyDescent="0.25">
      <c r="A11" s="11">
        <v>6</v>
      </c>
      <c r="B11" s="11"/>
      <c r="C11" s="11" t="s">
        <v>7</v>
      </c>
      <c r="D11" s="9">
        <f t="shared" ref="D11:G11" si="1">D12+D13+D14+D15</f>
        <v>611681</v>
      </c>
      <c r="E11" s="90">
        <f t="shared" si="1"/>
        <v>845418.23</v>
      </c>
      <c r="F11" s="90">
        <f t="shared" si="1"/>
        <v>847918.23</v>
      </c>
      <c r="G11" s="90">
        <f t="shared" si="1"/>
        <v>912393.23</v>
      </c>
      <c r="H11" s="104">
        <f t="shared" ref="H11:H18" si="2">G11/F11*100</f>
        <v>107.60391718432567</v>
      </c>
    </row>
    <row r="12" spans="1:10" ht="28.5" customHeight="1" x14ac:dyDescent="0.25">
      <c r="A12" s="11"/>
      <c r="B12" s="15">
        <v>63</v>
      </c>
      <c r="C12" s="15" t="s">
        <v>26</v>
      </c>
      <c r="D12" s="9">
        <v>571300</v>
      </c>
      <c r="E12" s="90">
        <v>792250</v>
      </c>
      <c r="F12" s="90">
        <v>792250</v>
      </c>
      <c r="G12" s="90">
        <v>818750</v>
      </c>
      <c r="H12" s="104">
        <f t="shared" si="2"/>
        <v>103.34490375512779</v>
      </c>
    </row>
    <row r="13" spans="1:10" ht="30.75" customHeight="1" x14ac:dyDescent="0.25">
      <c r="A13" s="12"/>
      <c r="B13" s="67">
        <v>65</v>
      </c>
      <c r="C13" s="63" t="s">
        <v>70</v>
      </c>
      <c r="D13" s="9">
        <v>8600</v>
      </c>
      <c r="E13" s="90">
        <v>10736</v>
      </c>
      <c r="F13" s="90">
        <v>10736</v>
      </c>
      <c r="G13" s="90">
        <v>11391</v>
      </c>
      <c r="H13" s="104">
        <f t="shared" si="2"/>
        <v>106.10096870342771</v>
      </c>
    </row>
    <row r="14" spans="1:10" ht="45" customHeight="1" x14ac:dyDescent="0.25">
      <c r="A14" s="12"/>
      <c r="B14" s="67">
        <v>66</v>
      </c>
      <c r="C14" s="63" t="s">
        <v>71</v>
      </c>
      <c r="D14" s="9">
        <v>850</v>
      </c>
      <c r="E14" s="90">
        <v>1540</v>
      </c>
      <c r="F14" s="90">
        <v>1540</v>
      </c>
      <c r="G14" s="90">
        <v>1627</v>
      </c>
      <c r="H14" s="104">
        <f t="shared" si="2"/>
        <v>105.64935064935067</v>
      </c>
    </row>
    <row r="15" spans="1:10" ht="31.5" customHeight="1" x14ac:dyDescent="0.25">
      <c r="A15" s="12"/>
      <c r="B15" s="12">
        <v>67</v>
      </c>
      <c r="C15" s="15" t="s">
        <v>27</v>
      </c>
      <c r="D15" s="9">
        <v>30931</v>
      </c>
      <c r="E15" s="90">
        <v>40892.230000000003</v>
      </c>
      <c r="F15" s="90">
        <v>43392.23</v>
      </c>
      <c r="G15" s="90">
        <v>80625.23</v>
      </c>
      <c r="H15" s="104">
        <f t="shared" si="2"/>
        <v>185.80568456610777</v>
      </c>
    </row>
    <row r="16" spans="1:10" s="66" customFormat="1" x14ac:dyDescent="0.25">
      <c r="A16" s="25"/>
      <c r="B16" s="25"/>
      <c r="C16" s="25" t="s">
        <v>75</v>
      </c>
      <c r="D16" s="65">
        <f t="shared" ref="D16:G17" si="3">D17</f>
        <v>1030</v>
      </c>
      <c r="E16" s="89">
        <f t="shared" si="3"/>
        <v>5462</v>
      </c>
      <c r="F16" s="89">
        <f t="shared" si="3"/>
        <v>5462</v>
      </c>
      <c r="G16" s="89">
        <f t="shared" si="3"/>
        <v>5462</v>
      </c>
      <c r="H16" s="68">
        <f t="shared" si="2"/>
        <v>100</v>
      </c>
    </row>
    <row r="17" spans="1:8" s="66" customFormat="1" x14ac:dyDescent="0.25">
      <c r="A17" s="25">
        <v>9</v>
      </c>
      <c r="B17" s="25"/>
      <c r="C17" s="25" t="s">
        <v>72</v>
      </c>
      <c r="D17" s="65">
        <f t="shared" si="3"/>
        <v>1030</v>
      </c>
      <c r="E17" s="89">
        <f t="shared" si="3"/>
        <v>5462</v>
      </c>
      <c r="F17" s="89">
        <f t="shared" si="3"/>
        <v>5462</v>
      </c>
      <c r="G17" s="89">
        <f t="shared" si="3"/>
        <v>5462</v>
      </c>
      <c r="H17" s="68">
        <f t="shared" si="2"/>
        <v>100</v>
      </c>
    </row>
    <row r="18" spans="1:8" x14ac:dyDescent="0.25">
      <c r="A18" s="12"/>
      <c r="B18" s="12">
        <v>92</v>
      </c>
      <c r="C18" s="12" t="s">
        <v>73</v>
      </c>
      <c r="D18" s="9">
        <v>1030</v>
      </c>
      <c r="E18" s="90">
        <v>5462</v>
      </c>
      <c r="F18" s="90">
        <v>5462</v>
      </c>
      <c r="G18" s="90">
        <v>5462</v>
      </c>
      <c r="H18" s="104">
        <f t="shared" si="2"/>
        <v>100</v>
      </c>
    </row>
    <row r="21" spans="1:8" ht="15.75" x14ac:dyDescent="0.25">
      <c r="A21" s="126" t="s">
        <v>44</v>
      </c>
      <c r="B21" s="126"/>
      <c r="C21" s="126"/>
      <c r="D21" s="126"/>
      <c r="E21" s="126"/>
      <c r="F21" s="126"/>
      <c r="G21" s="126"/>
      <c r="H21" s="126"/>
    </row>
    <row r="22" spans="1:8" ht="18" x14ac:dyDescent="0.25">
      <c r="A22" s="4"/>
      <c r="B22" s="4"/>
      <c r="C22" s="4"/>
      <c r="D22" s="4"/>
      <c r="E22" s="5"/>
      <c r="F22" s="5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8</v>
      </c>
      <c r="D23" s="19" t="s">
        <v>31</v>
      </c>
      <c r="E23" s="19" t="s">
        <v>124</v>
      </c>
      <c r="F23" s="19" t="s">
        <v>130</v>
      </c>
      <c r="G23" s="19" t="s">
        <v>132</v>
      </c>
      <c r="H23" s="19" t="s">
        <v>136</v>
      </c>
    </row>
    <row r="24" spans="1:8" s="66" customFormat="1" x14ac:dyDescent="0.25">
      <c r="A24" s="39"/>
      <c r="B24" s="40"/>
      <c r="C24" s="38" t="s">
        <v>1</v>
      </c>
      <c r="D24" s="68">
        <f t="shared" ref="D24" si="4">D25</f>
        <v>601611</v>
      </c>
      <c r="E24" s="88">
        <f>E25+E31</f>
        <v>850880.23</v>
      </c>
      <c r="F24" s="88">
        <f>F25+F31</f>
        <v>853380.23</v>
      </c>
      <c r="G24" s="88">
        <f>G25+G31</f>
        <v>917855.23</v>
      </c>
      <c r="H24" s="68">
        <f>G24/F24*100</f>
        <v>107.55524884845293</v>
      </c>
    </row>
    <row r="25" spans="1:8" s="66" customFormat="1" ht="15.75" customHeight="1" x14ac:dyDescent="0.25">
      <c r="A25" s="11">
        <v>3</v>
      </c>
      <c r="B25" s="11"/>
      <c r="C25" s="11" t="s">
        <v>9</v>
      </c>
      <c r="D25" s="65">
        <f t="shared" ref="D25" si="5">D26+D27+D28+D29</f>
        <v>601611</v>
      </c>
      <c r="E25" s="89">
        <f>E26+E27+E28+E29+E30</f>
        <v>838698.23</v>
      </c>
      <c r="F25" s="89">
        <f>F26+F27+F28+F29+F30</f>
        <v>841198.23</v>
      </c>
      <c r="G25" s="89">
        <f>G26+G27+G28+G29+G30</f>
        <v>903394.23</v>
      </c>
      <c r="H25" s="68">
        <f t="shared" ref="H25:H32" si="6">G25/F25*100</f>
        <v>107.39373880993543</v>
      </c>
    </row>
    <row r="26" spans="1:8" x14ac:dyDescent="0.25">
      <c r="A26" s="11"/>
      <c r="B26" s="15">
        <v>31</v>
      </c>
      <c r="C26" s="15" t="s">
        <v>10</v>
      </c>
      <c r="D26" s="9">
        <v>512780</v>
      </c>
      <c r="E26" s="90">
        <v>730720</v>
      </c>
      <c r="F26" s="90">
        <v>730720</v>
      </c>
      <c r="G26" s="90">
        <v>762770</v>
      </c>
      <c r="H26" s="104">
        <f t="shared" si="6"/>
        <v>104.38608495730239</v>
      </c>
    </row>
    <row r="27" spans="1:8" x14ac:dyDescent="0.25">
      <c r="A27" s="12"/>
      <c r="B27" s="12">
        <v>32</v>
      </c>
      <c r="C27" s="12" t="s">
        <v>20</v>
      </c>
      <c r="D27" s="9">
        <v>88531</v>
      </c>
      <c r="E27" s="90">
        <v>107168.23</v>
      </c>
      <c r="F27" s="90">
        <v>109612.23</v>
      </c>
      <c r="G27" s="90">
        <v>139657.23000000001</v>
      </c>
      <c r="H27" s="104">
        <f t="shared" si="6"/>
        <v>127.41026252271304</v>
      </c>
    </row>
    <row r="28" spans="1:8" x14ac:dyDescent="0.25">
      <c r="A28" s="12"/>
      <c r="B28" s="12">
        <v>34</v>
      </c>
      <c r="C28" s="12" t="s">
        <v>76</v>
      </c>
      <c r="D28" s="9">
        <v>300</v>
      </c>
      <c r="E28" s="90">
        <v>444</v>
      </c>
      <c r="F28" s="90">
        <v>500</v>
      </c>
      <c r="G28" s="90">
        <v>601</v>
      </c>
      <c r="H28" s="104">
        <f t="shared" si="6"/>
        <v>120.19999999999999</v>
      </c>
    </row>
    <row r="29" spans="1:8" ht="26.25" x14ac:dyDescent="0.25">
      <c r="A29" s="12"/>
      <c r="B29" s="12">
        <v>37</v>
      </c>
      <c r="C29" s="69" t="s">
        <v>77</v>
      </c>
      <c r="D29" s="9">
        <v>0</v>
      </c>
      <c r="E29" s="90">
        <v>75</v>
      </c>
      <c r="F29" s="90">
        <v>75</v>
      </c>
      <c r="G29" s="90">
        <v>75</v>
      </c>
      <c r="H29" s="104">
        <f t="shared" si="6"/>
        <v>100</v>
      </c>
    </row>
    <row r="30" spans="1:8" x14ac:dyDescent="0.25">
      <c r="A30" s="12"/>
      <c r="B30" s="12">
        <v>38</v>
      </c>
      <c r="C30" s="69" t="s">
        <v>126</v>
      </c>
      <c r="D30" s="9">
        <v>0</v>
      </c>
      <c r="E30" s="90">
        <v>291</v>
      </c>
      <c r="F30" s="90">
        <v>291</v>
      </c>
      <c r="G30" s="90">
        <v>291</v>
      </c>
      <c r="H30" s="104">
        <f t="shared" si="6"/>
        <v>100</v>
      </c>
    </row>
    <row r="31" spans="1:8" s="66" customFormat="1" ht="20.25" customHeight="1" x14ac:dyDescent="0.25">
      <c r="A31" s="14">
        <v>4</v>
      </c>
      <c r="B31" s="14"/>
      <c r="C31" s="23" t="s">
        <v>11</v>
      </c>
      <c r="D31" s="65">
        <f t="shared" ref="D31:G31" si="7">D32</f>
        <v>11100</v>
      </c>
      <c r="E31" s="89">
        <f t="shared" si="7"/>
        <v>12182</v>
      </c>
      <c r="F31" s="89">
        <f t="shared" si="7"/>
        <v>12182</v>
      </c>
      <c r="G31" s="89">
        <f t="shared" si="7"/>
        <v>14461</v>
      </c>
      <c r="H31" s="68">
        <f t="shared" si="6"/>
        <v>118.70792973239206</v>
      </c>
    </row>
    <row r="32" spans="1:8" ht="31.5" customHeight="1" x14ac:dyDescent="0.25">
      <c r="A32" s="15"/>
      <c r="B32" s="15">
        <v>42</v>
      </c>
      <c r="C32" s="24" t="s">
        <v>28</v>
      </c>
      <c r="D32" s="9">
        <v>11100</v>
      </c>
      <c r="E32" s="90">
        <v>12182</v>
      </c>
      <c r="F32" s="90">
        <v>12182</v>
      </c>
      <c r="G32" s="90">
        <v>14461</v>
      </c>
      <c r="H32" s="104">
        <f t="shared" si="6"/>
        <v>118.70792973239206</v>
      </c>
    </row>
  </sheetData>
  <mergeCells count="5">
    <mergeCell ref="A21:H21"/>
    <mergeCell ref="A3:H3"/>
    <mergeCell ref="A5:H5"/>
    <mergeCell ref="A7:H7"/>
    <mergeCell ref="A1:J1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4"/>
  <sheetViews>
    <sheetView workbookViewId="0">
      <selection activeCell="F9" sqref="F9"/>
    </sheetView>
  </sheetViews>
  <sheetFormatPr defaultRowHeight="15" x14ac:dyDescent="0.25"/>
  <cols>
    <col min="1" max="1" width="31.85546875" customWidth="1"/>
    <col min="2" max="2" width="33.5703125" customWidth="1"/>
    <col min="3" max="5" width="31.42578125" customWidth="1"/>
    <col min="6" max="6" width="28.85546875" customWidth="1"/>
  </cols>
  <sheetData>
    <row r="1" spans="1:11" ht="42" customHeight="1" x14ac:dyDescent="0.25">
      <c r="A1" s="126" t="s">
        <v>133</v>
      </c>
      <c r="B1" s="126"/>
      <c r="C1" s="126"/>
      <c r="D1" s="126"/>
      <c r="E1" s="126"/>
      <c r="F1" s="126"/>
      <c r="G1" s="126"/>
      <c r="H1" s="126"/>
      <c r="I1" s="126"/>
      <c r="J1" s="126"/>
      <c r="K1" s="106"/>
    </row>
    <row r="2" spans="1:11" ht="18" customHeight="1" x14ac:dyDescent="0.25">
      <c r="A2" s="4"/>
      <c r="B2" s="4"/>
      <c r="C2" s="4"/>
      <c r="D2" s="4"/>
      <c r="E2" s="4"/>
      <c r="F2" s="4"/>
    </row>
    <row r="3" spans="1:11" ht="15.75" customHeight="1" x14ac:dyDescent="0.25">
      <c r="A3" s="126" t="s">
        <v>17</v>
      </c>
      <c r="B3" s="126"/>
      <c r="C3" s="126"/>
      <c r="D3" s="126"/>
      <c r="E3" s="126"/>
      <c r="F3" s="126"/>
    </row>
    <row r="4" spans="1:11" ht="18" x14ac:dyDescent="0.25">
      <c r="B4" s="4"/>
      <c r="C4" s="5"/>
      <c r="D4" s="5"/>
      <c r="E4" s="5"/>
      <c r="F4" s="5"/>
    </row>
    <row r="5" spans="1:11" ht="18" customHeight="1" x14ac:dyDescent="0.25">
      <c r="A5" s="126" t="s">
        <v>4</v>
      </c>
      <c r="B5" s="126"/>
      <c r="C5" s="126"/>
      <c r="D5" s="126"/>
      <c r="E5" s="126"/>
      <c r="F5" s="126"/>
    </row>
    <row r="6" spans="1:11" ht="18" x14ac:dyDescent="0.25">
      <c r="A6" s="4"/>
      <c r="B6" s="4"/>
      <c r="C6" s="5"/>
      <c r="D6" s="5"/>
      <c r="E6" s="5"/>
      <c r="F6" s="5"/>
    </row>
    <row r="7" spans="1:11" ht="15.75" customHeight="1" x14ac:dyDescent="0.25">
      <c r="A7" s="126" t="s">
        <v>45</v>
      </c>
      <c r="B7" s="126"/>
      <c r="C7" s="126"/>
      <c r="D7" s="126"/>
      <c r="E7" s="126"/>
      <c r="F7" s="126"/>
    </row>
    <row r="8" spans="1:11" ht="18" x14ac:dyDescent="0.25">
      <c r="A8" s="4"/>
      <c r="B8" s="4"/>
      <c r="C8" s="5"/>
      <c r="D8" s="5"/>
      <c r="E8" s="5"/>
      <c r="F8" s="5"/>
    </row>
    <row r="9" spans="1:11" x14ac:dyDescent="0.25">
      <c r="A9" s="19" t="s">
        <v>47</v>
      </c>
      <c r="B9" s="19" t="s">
        <v>31</v>
      </c>
      <c r="C9" s="19" t="s">
        <v>124</v>
      </c>
      <c r="D9" s="19" t="s">
        <v>130</v>
      </c>
      <c r="E9" s="19" t="s">
        <v>132</v>
      </c>
      <c r="F9" s="19" t="s">
        <v>136</v>
      </c>
    </row>
    <row r="10" spans="1:11" x14ac:dyDescent="0.25">
      <c r="A10" s="41" t="s">
        <v>0</v>
      </c>
      <c r="B10" s="68">
        <f t="shared" ref="B10:E10" si="0">B11+B14+B16+B18+B20</f>
        <v>611681</v>
      </c>
      <c r="C10" s="88">
        <f t="shared" si="0"/>
        <v>845418.23</v>
      </c>
      <c r="D10" s="88">
        <f t="shared" si="0"/>
        <v>847918.23</v>
      </c>
      <c r="E10" s="88">
        <f t="shared" si="0"/>
        <v>912393.23</v>
      </c>
      <c r="F10" s="68">
        <f>E10/D10*100</f>
        <v>107.60391718432567</v>
      </c>
    </row>
    <row r="11" spans="1:11" x14ac:dyDescent="0.25">
      <c r="A11" s="23" t="s">
        <v>51</v>
      </c>
      <c r="B11" s="68">
        <f t="shared" ref="B11:E11" si="1">B12+B13</f>
        <v>30931</v>
      </c>
      <c r="C11" s="88">
        <f t="shared" si="1"/>
        <v>40892.229999999996</v>
      </c>
      <c r="D11" s="88">
        <f t="shared" si="1"/>
        <v>43392.23</v>
      </c>
      <c r="E11" s="88">
        <f t="shared" si="1"/>
        <v>80625.23000000001</v>
      </c>
      <c r="F11" s="68">
        <f t="shared" ref="F11:F34" si="2">E11/D11*100</f>
        <v>185.80568456610783</v>
      </c>
    </row>
    <row r="12" spans="1:11" x14ac:dyDescent="0.25">
      <c r="A12" s="13" t="s">
        <v>52</v>
      </c>
      <c r="B12" s="75">
        <v>8830</v>
      </c>
      <c r="C12" s="92">
        <v>9408</v>
      </c>
      <c r="D12" s="92">
        <v>9408</v>
      </c>
      <c r="E12" s="92">
        <v>46641</v>
      </c>
      <c r="F12" s="120">
        <f t="shared" si="2"/>
        <v>495.75892857142856</v>
      </c>
    </row>
    <row r="13" spans="1:11" x14ac:dyDescent="0.25">
      <c r="A13" s="13" t="s">
        <v>78</v>
      </c>
      <c r="B13" s="75">
        <v>22101</v>
      </c>
      <c r="C13" s="92">
        <v>31484.23</v>
      </c>
      <c r="D13" s="92">
        <v>33984.230000000003</v>
      </c>
      <c r="E13" s="92">
        <v>33984.230000000003</v>
      </c>
      <c r="F13" s="120">
        <f t="shared" si="2"/>
        <v>100</v>
      </c>
    </row>
    <row r="14" spans="1:11" s="66" customFormat="1" x14ac:dyDescent="0.25">
      <c r="A14" s="25" t="s">
        <v>79</v>
      </c>
      <c r="B14" s="65">
        <f t="shared" ref="B14:E14" si="3">B15</f>
        <v>0</v>
      </c>
      <c r="C14" s="89">
        <f t="shared" si="3"/>
        <v>0</v>
      </c>
      <c r="D14" s="89">
        <f t="shared" si="3"/>
        <v>0</v>
      </c>
      <c r="E14" s="89">
        <f t="shared" si="3"/>
        <v>80</v>
      </c>
      <c r="F14" s="68">
        <v>0</v>
      </c>
    </row>
    <row r="15" spans="1:11" s="64" customFormat="1" x14ac:dyDescent="0.25">
      <c r="A15" s="13" t="s">
        <v>80</v>
      </c>
      <c r="B15" s="62">
        <v>0</v>
      </c>
      <c r="C15" s="103">
        <v>0</v>
      </c>
      <c r="D15" s="103">
        <v>0</v>
      </c>
      <c r="E15" s="103">
        <v>80</v>
      </c>
      <c r="F15" s="120">
        <v>0</v>
      </c>
    </row>
    <row r="16" spans="1:11" s="66" customFormat="1" x14ac:dyDescent="0.25">
      <c r="A16" s="25" t="s">
        <v>53</v>
      </c>
      <c r="B16" s="65">
        <f t="shared" ref="B16:E16" si="4">B17</f>
        <v>850</v>
      </c>
      <c r="C16" s="89">
        <f t="shared" si="4"/>
        <v>1540</v>
      </c>
      <c r="D16" s="89">
        <f t="shared" si="4"/>
        <v>1540</v>
      </c>
      <c r="E16" s="89">
        <f t="shared" si="4"/>
        <v>1547</v>
      </c>
      <c r="F16" s="68">
        <f t="shared" si="2"/>
        <v>100.45454545454547</v>
      </c>
    </row>
    <row r="17" spans="1:6" s="64" customFormat="1" x14ac:dyDescent="0.25">
      <c r="A17" s="13" t="s">
        <v>81</v>
      </c>
      <c r="B17" s="62">
        <v>850</v>
      </c>
      <c r="C17" s="103">
        <v>1540</v>
      </c>
      <c r="D17" s="103">
        <v>1540</v>
      </c>
      <c r="E17" s="103">
        <v>1547</v>
      </c>
      <c r="F17" s="120">
        <f t="shared" si="2"/>
        <v>100.45454545454547</v>
      </c>
    </row>
    <row r="18" spans="1:6" x14ac:dyDescent="0.25">
      <c r="A18" s="11" t="s">
        <v>49</v>
      </c>
      <c r="B18" s="74">
        <f t="shared" ref="B18:E18" si="5">B19</f>
        <v>8600</v>
      </c>
      <c r="C18" s="91">
        <f t="shared" si="5"/>
        <v>10736</v>
      </c>
      <c r="D18" s="91">
        <f t="shared" si="5"/>
        <v>10736</v>
      </c>
      <c r="E18" s="91">
        <f t="shared" si="5"/>
        <v>11391</v>
      </c>
      <c r="F18" s="68">
        <f t="shared" si="2"/>
        <v>106.10096870342771</v>
      </c>
    </row>
    <row r="19" spans="1:6" s="64" customFormat="1" ht="25.5" x14ac:dyDescent="0.25">
      <c r="A19" s="17" t="s">
        <v>50</v>
      </c>
      <c r="B19" s="62">
        <v>8600</v>
      </c>
      <c r="C19" s="103">
        <v>10736</v>
      </c>
      <c r="D19" s="103">
        <v>10736</v>
      </c>
      <c r="E19" s="103">
        <v>11391</v>
      </c>
      <c r="F19" s="120">
        <f t="shared" si="2"/>
        <v>106.10096870342771</v>
      </c>
    </row>
    <row r="20" spans="1:6" s="66" customFormat="1" x14ac:dyDescent="0.25">
      <c r="A20" s="70" t="s">
        <v>48</v>
      </c>
      <c r="B20" s="65">
        <f t="shared" ref="B20:E20" si="6">B21+B22</f>
        <v>571300</v>
      </c>
      <c r="C20" s="89">
        <f t="shared" si="6"/>
        <v>792250</v>
      </c>
      <c r="D20" s="89">
        <f t="shared" si="6"/>
        <v>792250</v>
      </c>
      <c r="E20" s="89">
        <f t="shared" si="6"/>
        <v>818750</v>
      </c>
      <c r="F20" s="68">
        <f t="shared" si="2"/>
        <v>103.34490375512779</v>
      </c>
    </row>
    <row r="21" spans="1:6" s="64" customFormat="1" x14ac:dyDescent="0.25">
      <c r="A21" s="17" t="s">
        <v>82</v>
      </c>
      <c r="B21" s="62">
        <v>570300</v>
      </c>
      <c r="C21" s="103">
        <v>788550</v>
      </c>
      <c r="D21" s="103">
        <v>788550</v>
      </c>
      <c r="E21" s="103">
        <v>812050</v>
      </c>
      <c r="F21" s="120">
        <f t="shared" si="2"/>
        <v>102.98015344619873</v>
      </c>
    </row>
    <row r="22" spans="1:6" x14ac:dyDescent="0.25">
      <c r="A22" s="17" t="s">
        <v>83</v>
      </c>
      <c r="B22" s="75">
        <v>1000</v>
      </c>
      <c r="C22" s="92">
        <v>3700</v>
      </c>
      <c r="D22" s="92">
        <v>3700</v>
      </c>
      <c r="E22" s="92">
        <v>6700</v>
      </c>
      <c r="F22" s="120">
        <f t="shared" si="2"/>
        <v>181.08108108108107</v>
      </c>
    </row>
    <row r="23" spans="1:6" s="66" customFormat="1" x14ac:dyDescent="0.25">
      <c r="A23" s="70" t="s">
        <v>74</v>
      </c>
      <c r="B23" s="65">
        <f t="shared" ref="B23:E23" si="7">B24+B26+B28+B30+B32</f>
        <v>1030</v>
      </c>
      <c r="C23" s="89">
        <f t="shared" si="7"/>
        <v>5462</v>
      </c>
      <c r="D23" s="89">
        <f t="shared" si="7"/>
        <v>5462</v>
      </c>
      <c r="E23" s="89">
        <f t="shared" si="7"/>
        <v>5462</v>
      </c>
      <c r="F23" s="68">
        <f t="shared" si="2"/>
        <v>100</v>
      </c>
    </row>
    <row r="24" spans="1:6" s="66" customFormat="1" x14ac:dyDescent="0.25">
      <c r="A24" s="23" t="s">
        <v>51</v>
      </c>
      <c r="B24" s="65">
        <f t="shared" ref="B24:E24" si="8">B25</f>
        <v>0</v>
      </c>
      <c r="C24" s="89">
        <f t="shared" si="8"/>
        <v>157</v>
      </c>
      <c r="D24" s="89">
        <f t="shared" si="8"/>
        <v>157</v>
      </c>
      <c r="E24" s="89">
        <f t="shared" si="8"/>
        <v>157</v>
      </c>
      <c r="F24" s="68">
        <f t="shared" si="2"/>
        <v>100</v>
      </c>
    </row>
    <row r="25" spans="1:6" s="84" customFormat="1" x14ac:dyDescent="0.25">
      <c r="A25" s="13" t="s">
        <v>52</v>
      </c>
      <c r="B25" s="62">
        <v>0</v>
      </c>
      <c r="C25" s="103">
        <v>157</v>
      </c>
      <c r="D25" s="103">
        <v>157</v>
      </c>
      <c r="E25" s="103">
        <v>157</v>
      </c>
      <c r="F25" s="120">
        <f t="shared" si="2"/>
        <v>100</v>
      </c>
    </row>
    <row r="26" spans="1:6" x14ac:dyDescent="0.25">
      <c r="A26" s="25" t="s">
        <v>79</v>
      </c>
      <c r="B26" s="74">
        <f t="shared" ref="B26:E26" si="9">B27</f>
        <v>0</v>
      </c>
      <c r="C26" s="91">
        <f t="shared" si="9"/>
        <v>176</v>
      </c>
      <c r="D26" s="91">
        <f t="shared" si="9"/>
        <v>176</v>
      </c>
      <c r="E26" s="91">
        <f t="shared" si="9"/>
        <v>176</v>
      </c>
      <c r="F26" s="68">
        <f t="shared" si="2"/>
        <v>100</v>
      </c>
    </row>
    <row r="27" spans="1:6" x14ac:dyDescent="0.25">
      <c r="A27" s="13" t="s">
        <v>80</v>
      </c>
      <c r="B27" s="75">
        <v>0</v>
      </c>
      <c r="C27" s="92">
        <v>176</v>
      </c>
      <c r="D27" s="92">
        <v>176</v>
      </c>
      <c r="E27" s="92">
        <v>176</v>
      </c>
      <c r="F27" s="120">
        <f t="shared" si="2"/>
        <v>100</v>
      </c>
    </row>
    <row r="28" spans="1:6" x14ac:dyDescent="0.25">
      <c r="A28" s="25" t="s">
        <v>53</v>
      </c>
      <c r="B28" s="74">
        <f t="shared" ref="B28:E28" si="10">B29</f>
        <v>700</v>
      </c>
      <c r="C28" s="91">
        <f t="shared" si="10"/>
        <v>823</v>
      </c>
      <c r="D28" s="91">
        <f t="shared" si="10"/>
        <v>823</v>
      </c>
      <c r="E28" s="91">
        <f t="shared" si="10"/>
        <v>823</v>
      </c>
      <c r="F28" s="68">
        <f t="shared" si="2"/>
        <v>100</v>
      </c>
    </row>
    <row r="29" spans="1:6" x14ac:dyDescent="0.25">
      <c r="A29" s="13" t="s">
        <v>81</v>
      </c>
      <c r="B29" s="75">
        <v>700</v>
      </c>
      <c r="C29" s="92">
        <v>823</v>
      </c>
      <c r="D29" s="92">
        <v>823</v>
      </c>
      <c r="E29" s="92">
        <v>823</v>
      </c>
      <c r="F29" s="120">
        <f t="shared" si="2"/>
        <v>100</v>
      </c>
    </row>
    <row r="30" spans="1:6" x14ac:dyDescent="0.25">
      <c r="A30" s="11" t="s">
        <v>49</v>
      </c>
      <c r="B30" s="74">
        <f>B31</f>
        <v>330</v>
      </c>
      <c r="C30" s="91">
        <f t="shared" ref="C30:E30" si="11">C31</f>
        <v>162</v>
      </c>
      <c r="D30" s="91">
        <f t="shared" si="11"/>
        <v>162</v>
      </c>
      <c r="E30" s="91">
        <f t="shared" si="11"/>
        <v>162</v>
      </c>
      <c r="F30" s="68">
        <f t="shared" si="2"/>
        <v>100</v>
      </c>
    </row>
    <row r="31" spans="1:6" ht="25.5" x14ac:dyDescent="0.25">
      <c r="A31" s="17" t="s">
        <v>50</v>
      </c>
      <c r="B31" s="75">
        <v>330</v>
      </c>
      <c r="C31" s="92">
        <v>162</v>
      </c>
      <c r="D31" s="92">
        <v>162</v>
      </c>
      <c r="E31" s="92">
        <v>162</v>
      </c>
      <c r="F31" s="120">
        <f t="shared" si="2"/>
        <v>100</v>
      </c>
    </row>
    <row r="32" spans="1:6" x14ac:dyDescent="0.25">
      <c r="A32" s="70" t="s">
        <v>48</v>
      </c>
      <c r="B32" s="74">
        <f t="shared" ref="B32" si="12">B34</f>
        <v>0</v>
      </c>
      <c r="C32" s="91">
        <f>C34+C33</f>
        <v>4144</v>
      </c>
      <c r="D32" s="91">
        <f>D34+D33</f>
        <v>4144</v>
      </c>
      <c r="E32" s="91">
        <f>E34+E33</f>
        <v>4144</v>
      </c>
      <c r="F32" s="68">
        <f t="shared" si="2"/>
        <v>100</v>
      </c>
    </row>
    <row r="33" spans="1:6" x14ac:dyDescent="0.25">
      <c r="A33" s="17" t="s">
        <v>82</v>
      </c>
      <c r="B33" s="77">
        <v>0</v>
      </c>
      <c r="C33" s="95">
        <v>162</v>
      </c>
      <c r="D33" s="95">
        <v>162</v>
      </c>
      <c r="E33" s="95">
        <v>162</v>
      </c>
      <c r="F33" s="120">
        <f t="shared" si="2"/>
        <v>100</v>
      </c>
    </row>
    <row r="34" spans="1:6" x14ac:dyDescent="0.25">
      <c r="A34" s="17" t="s">
        <v>125</v>
      </c>
      <c r="B34" s="9">
        <v>0</v>
      </c>
      <c r="C34" s="90">
        <v>3982</v>
      </c>
      <c r="D34" s="90">
        <v>3982</v>
      </c>
      <c r="E34" s="90">
        <v>3982</v>
      </c>
      <c r="F34" s="120">
        <f t="shared" si="2"/>
        <v>100</v>
      </c>
    </row>
    <row r="35" spans="1:6" x14ac:dyDescent="0.25">
      <c r="A35" s="85"/>
      <c r="B35" s="86"/>
      <c r="C35" s="86"/>
      <c r="D35" s="86"/>
      <c r="E35" s="86"/>
      <c r="F35" s="86"/>
    </row>
    <row r="36" spans="1:6" x14ac:dyDescent="0.25">
      <c r="A36" s="85"/>
      <c r="B36" s="86"/>
      <c r="C36" s="86"/>
      <c r="D36" s="86"/>
      <c r="E36" s="86"/>
      <c r="F36" s="86"/>
    </row>
    <row r="37" spans="1:6" x14ac:dyDescent="0.25">
      <c r="A37" s="85"/>
      <c r="B37" s="86"/>
      <c r="C37" s="86"/>
      <c r="D37" s="86"/>
      <c r="E37" s="86"/>
      <c r="F37" s="86"/>
    </row>
    <row r="39" spans="1:6" ht="15.75" customHeight="1" x14ac:dyDescent="0.25">
      <c r="A39" s="126" t="s">
        <v>46</v>
      </c>
      <c r="B39" s="126"/>
      <c r="C39" s="126"/>
      <c r="D39" s="126"/>
      <c r="E39" s="126"/>
      <c r="F39" s="126"/>
    </row>
    <row r="40" spans="1:6" ht="18" x14ac:dyDescent="0.25">
      <c r="A40" s="4"/>
      <c r="B40" s="4"/>
      <c r="C40" s="5"/>
      <c r="D40" s="5"/>
      <c r="E40" s="5"/>
      <c r="F40" s="5"/>
    </row>
    <row r="41" spans="1:6" x14ac:dyDescent="0.25">
      <c r="A41" s="19" t="s">
        <v>47</v>
      </c>
      <c r="B41" s="19" t="s">
        <v>31</v>
      </c>
      <c r="C41" s="19" t="s">
        <v>124</v>
      </c>
      <c r="D41" s="19" t="s">
        <v>130</v>
      </c>
      <c r="E41" s="19" t="s">
        <v>132</v>
      </c>
      <c r="F41" s="19" t="s">
        <v>136</v>
      </c>
    </row>
    <row r="42" spans="1:6" x14ac:dyDescent="0.25">
      <c r="A42" s="41" t="s">
        <v>1</v>
      </c>
      <c r="B42" s="68">
        <f t="shared" ref="B42:E42" si="13">B43+B46+B48+B50+B52</f>
        <v>612711</v>
      </c>
      <c r="C42" s="88">
        <f t="shared" si="13"/>
        <v>850880.23</v>
      </c>
      <c r="D42" s="88">
        <f t="shared" si="13"/>
        <v>853380.23</v>
      </c>
      <c r="E42" s="88">
        <f t="shared" si="13"/>
        <v>917855.23</v>
      </c>
      <c r="F42" s="68">
        <f>E42/D42*100</f>
        <v>107.55524884845293</v>
      </c>
    </row>
    <row r="43" spans="1:6" ht="15.75" customHeight="1" x14ac:dyDescent="0.25">
      <c r="A43" s="23" t="s">
        <v>51</v>
      </c>
      <c r="B43" s="74">
        <f t="shared" ref="B43:E43" si="14">B44+B45</f>
        <v>30931</v>
      </c>
      <c r="C43" s="91">
        <f t="shared" si="14"/>
        <v>41049.229999999996</v>
      </c>
      <c r="D43" s="91">
        <f t="shared" si="14"/>
        <v>43549.23</v>
      </c>
      <c r="E43" s="91">
        <f t="shared" si="14"/>
        <v>80782.23000000001</v>
      </c>
      <c r="F43" s="68">
        <f t="shared" ref="F43:F54" si="15">E43/D43*100</f>
        <v>185.49634517074125</v>
      </c>
    </row>
    <row r="44" spans="1:6" x14ac:dyDescent="0.25">
      <c r="A44" s="13" t="s">
        <v>52</v>
      </c>
      <c r="B44" s="75">
        <v>8830</v>
      </c>
      <c r="C44" s="92">
        <v>9565</v>
      </c>
      <c r="D44" s="92">
        <v>9565</v>
      </c>
      <c r="E44" s="92">
        <v>46798</v>
      </c>
      <c r="F44" s="120">
        <f t="shared" si="15"/>
        <v>489.26293779404074</v>
      </c>
    </row>
    <row r="45" spans="1:6" x14ac:dyDescent="0.25">
      <c r="A45" s="13" t="s">
        <v>78</v>
      </c>
      <c r="B45" s="75">
        <v>22101</v>
      </c>
      <c r="C45" s="92">
        <v>31484.23</v>
      </c>
      <c r="D45" s="92">
        <v>33984.230000000003</v>
      </c>
      <c r="E45" s="92">
        <v>33984.230000000003</v>
      </c>
      <c r="F45" s="120">
        <f t="shared" si="15"/>
        <v>100</v>
      </c>
    </row>
    <row r="46" spans="1:6" x14ac:dyDescent="0.25">
      <c r="A46" s="25" t="s">
        <v>79</v>
      </c>
      <c r="B46" s="74">
        <f t="shared" ref="B46:E46" si="16">B47</f>
        <v>0</v>
      </c>
      <c r="C46" s="91">
        <f t="shared" si="16"/>
        <v>176</v>
      </c>
      <c r="D46" s="91">
        <f t="shared" si="16"/>
        <v>176</v>
      </c>
      <c r="E46" s="91">
        <f t="shared" si="16"/>
        <v>256</v>
      </c>
      <c r="F46" s="68">
        <f t="shared" si="15"/>
        <v>145.45454545454547</v>
      </c>
    </row>
    <row r="47" spans="1:6" x14ac:dyDescent="0.25">
      <c r="A47" s="13" t="s">
        <v>80</v>
      </c>
      <c r="B47" s="75">
        <v>0</v>
      </c>
      <c r="C47" s="92">
        <v>176</v>
      </c>
      <c r="D47" s="92">
        <v>176</v>
      </c>
      <c r="E47" s="92">
        <v>256</v>
      </c>
      <c r="F47" s="120">
        <f t="shared" si="15"/>
        <v>145.45454545454547</v>
      </c>
    </row>
    <row r="48" spans="1:6" x14ac:dyDescent="0.25">
      <c r="A48" s="25" t="s">
        <v>53</v>
      </c>
      <c r="B48" s="74">
        <f t="shared" ref="B48:E48" si="17">B49</f>
        <v>1550</v>
      </c>
      <c r="C48" s="91">
        <f t="shared" si="17"/>
        <v>2363</v>
      </c>
      <c r="D48" s="91">
        <f t="shared" si="17"/>
        <v>2363</v>
      </c>
      <c r="E48" s="91">
        <f t="shared" si="17"/>
        <v>2370</v>
      </c>
      <c r="F48" s="68">
        <f t="shared" si="15"/>
        <v>100.2962336013542</v>
      </c>
    </row>
    <row r="49" spans="1:6" x14ac:dyDescent="0.25">
      <c r="A49" s="13" t="s">
        <v>81</v>
      </c>
      <c r="B49" s="75">
        <v>1550</v>
      </c>
      <c r="C49" s="92">
        <v>2363</v>
      </c>
      <c r="D49" s="92">
        <v>2363</v>
      </c>
      <c r="E49" s="92">
        <v>2370</v>
      </c>
      <c r="F49" s="120">
        <f t="shared" si="15"/>
        <v>100.2962336013542</v>
      </c>
    </row>
    <row r="50" spans="1:6" x14ac:dyDescent="0.25">
      <c r="A50" s="11" t="s">
        <v>49</v>
      </c>
      <c r="B50" s="74">
        <f t="shared" ref="B50:E50" si="18">B51</f>
        <v>8930</v>
      </c>
      <c r="C50" s="91">
        <f t="shared" si="18"/>
        <v>10898</v>
      </c>
      <c r="D50" s="91">
        <f t="shared" si="18"/>
        <v>10898</v>
      </c>
      <c r="E50" s="91">
        <f t="shared" si="18"/>
        <v>11553</v>
      </c>
      <c r="F50" s="68">
        <f t="shared" si="15"/>
        <v>106.01027711506698</v>
      </c>
    </row>
    <row r="51" spans="1:6" ht="25.5" x14ac:dyDescent="0.25">
      <c r="A51" s="17" t="s">
        <v>50</v>
      </c>
      <c r="B51" s="75">
        <v>8930</v>
      </c>
      <c r="C51" s="92">
        <v>10898</v>
      </c>
      <c r="D51" s="92">
        <v>10898</v>
      </c>
      <c r="E51" s="92">
        <v>11553</v>
      </c>
      <c r="F51" s="120">
        <f t="shared" si="15"/>
        <v>106.01027711506698</v>
      </c>
    </row>
    <row r="52" spans="1:6" x14ac:dyDescent="0.25">
      <c r="A52" s="70" t="s">
        <v>48</v>
      </c>
      <c r="B52" s="74">
        <f t="shared" ref="B52:E52" si="19">B53+B54</f>
        <v>571300</v>
      </c>
      <c r="C52" s="91">
        <f t="shared" si="19"/>
        <v>796394</v>
      </c>
      <c r="D52" s="91">
        <f t="shared" si="19"/>
        <v>796394</v>
      </c>
      <c r="E52" s="91">
        <f t="shared" si="19"/>
        <v>822894</v>
      </c>
      <c r="F52" s="68">
        <f t="shared" si="15"/>
        <v>103.32749870039201</v>
      </c>
    </row>
    <row r="53" spans="1:6" x14ac:dyDescent="0.25">
      <c r="A53" s="17" t="s">
        <v>82</v>
      </c>
      <c r="B53" s="75">
        <v>570300</v>
      </c>
      <c r="C53" s="92">
        <v>788712</v>
      </c>
      <c r="D53" s="92">
        <v>788712</v>
      </c>
      <c r="E53" s="92">
        <v>812212</v>
      </c>
      <c r="F53" s="120">
        <f t="shared" si="15"/>
        <v>102.97954132814004</v>
      </c>
    </row>
    <row r="54" spans="1:6" x14ac:dyDescent="0.25">
      <c r="A54" s="17" t="s">
        <v>83</v>
      </c>
      <c r="B54" s="75">
        <v>1000</v>
      </c>
      <c r="C54" s="92">
        <v>7682</v>
      </c>
      <c r="D54" s="92">
        <v>7682</v>
      </c>
      <c r="E54" s="92">
        <v>10682</v>
      </c>
      <c r="F54" s="120">
        <f t="shared" si="15"/>
        <v>139.05233012236397</v>
      </c>
    </row>
  </sheetData>
  <mergeCells count="5">
    <mergeCell ref="A3:F3"/>
    <mergeCell ref="A5:F5"/>
    <mergeCell ref="A7:F7"/>
    <mergeCell ref="A39:F39"/>
    <mergeCell ref="A1:J1"/>
  </mergeCells>
  <phoneticPr fontId="23" type="noConversion"/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"/>
  <sheetViews>
    <sheetView workbookViewId="0">
      <selection activeCell="D32" sqref="D32"/>
    </sheetView>
  </sheetViews>
  <sheetFormatPr defaultRowHeight="15" x14ac:dyDescent="0.25"/>
  <cols>
    <col min="1" max="1" width="37.7109375" customWidth="1"/>
    <col min="2" max="2" width="32" customWidth="1"/>
    <col min="3" max="3" width="28.85546875" customWidth="1"/>
    <col min="4" max="5" width="32.7109375" customWidth="1"/>
    <col min="6" max="6" width="25.28515625" customWidth="1"/>
  </cols>
  <sheetData>
    <row r="1" spans="1:10" ht="42" customHeight="1" x14ac:dyDescent="0.25">
      <c r="A1" s="126" t="s">
        <v>133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26" t="s">
        <v>17</v>
      </c>
      <c r="B3" s="126"/>
      <c r="C3" s="127"/>
      <c r="D3" s="127"/>
      <c r="E3" s="127"/>
      <c r="F3" s="127"/>
    </row>
    <row r="4" spans="1:10" ht="18" x14ac:dyDescent="0.25">
      <c r="A4" s="4"/>
      <c r="B4" s="4"/>
      <c r="C4" s="5"/>
      <c r="D4" s="5"/>
      <c r="E4" s="5"/>
      <c r="F4" s="5"/>
    </row>
    <row r="5" spans="1:10" ht="18" customHeight="1" x14ac:dyDescent="0.25">
      <c r="A5" s="126" t="s">
        <v>4</v>
      </c>
      <c r="B5" s="128"/>
      <c r="C5" s="128"/>
      <c r="D5" s="128"/>
      <c r="E5" s="128"/>
      <c r="F5" s="128"/>
    </row>
    <row r="6" spans="1:10" ht="18" x14ac:dyDescent="0.25">
      <c r="A6" s="4"/>
      <c r="B6" s="4"/>
      <c r="C6" s="5"/>
      <c r="D6" s="5"/>
      <c r="E6" s="5"/>
      <c r="F6" s="5"/>
    </row>
    <row r="7" spans="1:10" ht="15.75" x14ac:dyDescent="0.25">
      <c r="A7" s="126" t="s">
        <v>12</v>
      </c>
      <c r="B7" s="146"/>
      <c r="C7" s="146"/>
      <c r="D7" s="146"/>
      <c r="E7" s="146"/>
      <c r="F7" s="146"/>
    </row>
    <row r="8" spans="1:10" ht="18" x14ac:dyDescent="0.25">
      <c r="A8" s="4"/>
      <c r="B8" s="4"/>
      <c r="C8" s="5"/>
      <c r="D8" s="5"/>
      <c r="E8" s="5"/>
      <c r="F8" s="5"/>
    </row>
    <row r="9" spans="1:10" ht="25.5" x14ac:dyDescent="0.25">
      <c r="A9" s="19" t="s">
        <v>47</v>
      </c>
      <c r="B9" s="19" t="s">
        <v>31</v>
      </c>
      <c r="C9" s="19" t="s">
        <v>124</v>
      </c>
      <c r="D9" s="19" t="s">
        <v>130</v>
      </c>
      <c r="E9" s="19" t="s">
        <v>132</v>
      </c>
      <c r="F9" s="19" t="s">
        <v>136</v>
      </c>
    </row>
    <row r="10" spans="1:10" ht="15.75" customHeight="1" x14ac:dyDescent="0.25">
      <c r="A10" s="11" t="s">
        <v>13</v>
      </c>
      <c r="B10" s="74">
        <f t="shared" ref="B10:E10" si="0">B11</f>
        <v>612711</v>
      </c>
      <c r="C10" s="91">
        <f t="shared" si="0"/>
        <v>850880.23</v>
      </c>
      <c r="D10" s="91">
        <f t="shared" si="0"/>
        <v>853380.23</v>
      </c>
      <c r="E10" s="91">
        <f t="shared" si="0"/>
        <v>917855.23</v>
      </c>
      <c r="F10" s="74">
        <f>E10/D10*100</f>
        <v>107.55524884845293</v>
      </c>
    </row>
    <row r="11" spans="1:10" ht="15.75" customHeight="1" x14ac:dyDescent="0.25">
      <c r="A11" s="11" t="s">
        <v>84</v>
      </c>
      <c r="B11" s="74">
        <f t="shared" ref="B11:E11" si="1">B12+B13</f>
        <v>612711</v>
      </c>
      <c r="C11" s="91">
        <f t="shared" si="1"/>
        <v>850880.23</v>
      </c>
      <c r="D11" s="91">
        <f t="shared" si="1"/>
        <v>853380.23</v>
      </c>
      <c r="E11" s="91">
        <f t="shared" si="1"/>
        <v>917855.23</v>
      </c>
      <c r="F11" s="74">
        <f t="shared" ref="F11:F13" si="2">E11/D11*100</f>
        <v>107.55524884845293</v>
      </c>
    </row>
    <row r="12" spans="1:10" x14ac:dyDescent="0.25">
      <c r="A12" s="17" t="s">
        <v>85</v>
      </c>
      <c r="B12" s="75">
        <v>579111</v>
      </c>
      <c r="C12" s="92">
        <v>819380.23</v>
      </c>
      <c r="D12" s="92">
        <v>821880.23</v>
      </c>
      <c r="E12" s="92">
        <v>882229.23</v>
      </c>
      <c r="F12" s="75">
        <f t="shared" si="2"/>
        <v>107.3427973805867</v>
      </c>
    </row>
    <row r="13" spans="1:10" x14ac:dyDescent="0.25">
      <c r="A13" s="16" t="s">
        <v>86</v>
      </c>
      <c r="B13" s="9">
        <v>33600</v>
      </c>
      <c r="C13" s="90">
        <v>31500</v>
      </c>
      <c r="D13" s="90">
        <v>31500</v>
      </c>
      <c r="E13" s="90">
        <v>35626</v>
      </c>
      <c r="F13" s="77">
        <f t="shared" si="2"/>
        <v>113.0984126984127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6" t="s">
        <v>30</v>
      </c>
      <c r="B1" s="126"/>
      <c r="C1" s="126"/>
      <c r="D1" s="126"/>
      <c r="E1" s="126"/>
      <c r="F1" s="126"/>
      <c r="G1" s="126"/>
      <c r="H1" s="12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6" t="s">
        <v>17</v>
      </c>
      <c r="B3" s="126"/>
      <c r="C3" s="126"/>
      <c r="D3" s="126"/>
      <c r="E3" s="126"/>
      <c r="F3" s="126"/>
      <c r="G3" s="126"/>
      <c r="H3" s="12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6" t="s">
        <v>55</v>
      </c>
      <c r="B5" s="126"/>
      <c r="C5" s="126"/>
      <c r="D5" s="126"/>
      <c r="E5" s="126"/>
      <c r="F5" s="126"/>
      <c r="G5" s="126"/>
      <c r="H5" s="12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33</v>
      </c>
      <c r="E7" s="19" t="s">
        <v>34</v>
      </c>
      <c r="F7" s="19" t="s">
        <v>31</v>
      </c>
      <c r="G7" s="19" t="s">
        <v>25</v>
      </c>
      <c r="H7" s="19" t="s">
        <v>32</v>
      </c>
    </row>
    <row r="8" spans="1:8" x14ac:dyDescent="0.25">
      <c r="A8" s="39"/>
      <c r="B8" s="40"/>
      <c r="C8" s="38" t="s">
        <v>57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42"/>
      <c r="D11" s="8"/>
      <c r="E11" s="9"/>
      <c r="F11" s="9"/>
      <c r="G11" s="9"/>
      <c r="H11" s="9"/>
    </row>
    <row r="12" spans="1:8" x14ac:dyDescent="0.25">
      <c r="A12" s="11"/>
      <c r="B12" s="15"/>
      <c r="C12" s="38" t="s">
        <v>60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6" t="s">
        <v>30</v>
      </c>
      <c r="B1" s="126"/>
      <c r="C1" s="126"/>
      <c r="D1" s="126"/>
      <c r="E1" s="126"/>
      <c r="F1" s="12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26" t="s">
        <v>17</v>
      </c>
      <c r="B3" s="126"/>
      <c r="C3" s="126"/>
      <c r="D3" s="126"/>
      <c r="E3" s="126"/>
      <c r="F3" s="12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6" t="s">
        <v>56</v>
      </c>
      <c r="B5" s="126"/>
      <c r="C5" s="126"/>
      <c r="D5" s="126"/>
      <c r="E5" s="126"/>
      <c r="F5" s="126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47</v>
      </c>
      <c r="B7" s="18" t="s">
        <v>33</v>
      </c>
      <c r="C7" s="19" t="s">
        <v>34</v>
      </c>
      <c r="D7" s="19" t="s">
        <v>31</v>
      </c>
      <c r="E7" s="19" t="s">
        <v>25</v>
      </c>
      <c r="F7" s="19" t="s">
        <v>32</v>
      </c>
    </row>
    <row r="8" spans="1:6" x14ac:dyDescent="0.25">
      <c r="A8" s="11" t="s">
        <v>57</v>
      </c>
      <c r="B8" s="8"/>
      <c r="C8" s="9"/>
      <c r="D8" s="9"/>
      <c r="E8" s="9"/>
      <c r="F8" s="9"/>
    </row>
    <row r="9" spans="1:6" ht="25.5" x14ac:dyDescent="0.25">
      <c r="A9" s="11" t="s">
        <v>58</v>
      </c>
      <c r="B9" s="8"/>
      <c r="C9" s="9"/>
      <c r="D9" s="9"/>
      <c r="E9" s="9"/>
      <c r="F9" s="9"/>
    </row>
    <row r="10" spans="1:6" ht="25.5" x14ac:dyDescent="0.25">
      <c r="A10" s="17" t="s">
        <v>59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60</v>
      </c>
      <c r="B12" s="8"/>
      <c r="C12" s="9"/>
      <c r="D12" s="9"/>
      <c r="E12" s="9"/>
      <c r="F12" s="9"/>
    </row>
    <row r="13" spans="1:6" x14ac:dyDescent="0.25">
      <c r="A13" s="23" t="s">
        <v>51</v>
      </c>
      <c r="B13" s="8"/>
      <c r="C13" s="9"/>
      <c r="D13" s="9"/>
      <c r="E13" s="9"/>
      <c r="F13" s="9"/>
    </row>
    <row r="14" spans="1:6" x14ac:dyDescent="0.25">
      <c r="A14" s="13" t="s">
        <v>52</v>
      </c>
      <c r="B14" s="8"/>
      <c r="C14" s="9"/>
      <c r="D14" s="9"/>
      <c r="E14" s="9"/>
      <c r="F14" s="10"/>
    </row>
    <row r="15" spans="1:6" x14ac:dyDescent="0.25">
      <c r="A15" s="23" t="s">
        <v>53</v>
      </c>
      <c r="B15" s="8"/>
      <c r="C15" s="9"/>
      <c r="D15" s="9"/>
      <c r="E15" s="9"/>
      <c r="F15" s="10"/>
    </row>
    <row r="16" spans="1:6" x14ac:dyDescent="0.25">
      <c r="A16" s="13" t="s">
        <v>54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1"/>
  <sheetViews>
    <sheetView topLeftCell="A53" workbookViewId="0">
      <selection activeCell="J77" sqref="J7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85546875" customWidth="1"/>
    <col min="5" max="9" width="25.28515625" customWidth="1"/>
  </cols>
  <sheetData>
    <row r="1" spans="1:10" ht="42" customHeight="1" x14ac:dyDescent="0.25">
      <c r="A1" s="126" t="s">
        <v>133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x14ac:dyDescent="0.25">
      <c r="A2" s="4"/>
      <c r="B2" s="4"/>
      <c r="C2" s="4"/>
      <c r="D2" s="4"/>
      <c r="E2" s="4"/>
      <c r="F2" s="5"/>
      <c r="G2" s="5"/>
      <c r="H2" s="5"/>
      <c r="I2" s="5"/>
    </row>
    <row r="3" spans="1:10" ht="18" customHeight="1" x14ac:dyDescent="0.25">
      <c r="A3" s="126" t="s">
        <v>16</v>
      </c>
      <c r="B3" s="128"/>
      <c r="C3" s="128"/>
      <c r="D3" s="128"/>
      <c r="E3" s="128"/>
      <c r="F3" s="128"/>
      <c r="G3" s="128"/>
      <c r="H3" s="128"/>
      <c r="I3" s="128"/>
    </row>
    <row r="4" spans="1:10" ht="18" x14ac:dyDescent="0.25">
      <c r="A4" s="4"/>
      <c r="B4" s="4"/>
      <c r="C4" s="4"/>
      <c r="D4" s="4"/>
      <c r="E4" s="4"/>
      <c r="F4" s="5"/>
      <c r="G4" s="5"/>
      <c r="H4" s="5"/>
      <c r="I4" s="5"/>
    </row>
    <row r="5" spans="1:10" ht="25.5" x14ac:dyDescent="0.25">
      <c r="A5" s="162" t="s">
        <v>18</v>
      </c>
      <c r="B5" s="163"/>
      <c r="C5" s="164"/>
      <c r="D5" s="18" t="s">
        <v>19</v>
      </c>
      <c r="E5" s="19" t="s">
        <v>31</v>
      </c>
      <c r="F5" s="19" t="s">
        <v>124</v>
      </c>
      <c r="G5" s="19" t="s">
        <v>130</v>
      </c>
      <c r="H5" s="19" t="s">
        <v>132</v>
      </c>
      <c r="I5" s="19" t="s">
        <v>136</v>
      </c>
    </row>
    <row r="6" spans="1:10" ht="30.75" customHeight="1" x14ac:dyDescent="0.25">
      <c r="A6" s="156" t="s">
        <v>87</v>
      </c>
      <c r="B6" s="157"/>
      <c r="C6" s="158"/>
      <c r="D6" s="27" t="s">
        <v>100</v>
      </c>
      <c r="E6" s="76">
        <f t="shared" ref="E6:H6" si="0">E7+E12</f>
        <v>22101</v>
      </c>
      <c r="F6" s="93">
        <f t="shared" si="0"/>
        <v>31484.23</v>
      </c>
      <c r="G6" s="93">
        <f t="shared" si="0"/>
        <v>33984.230000000003</v>
      </c>
      <c r="H6" s="93">
        <f t="shared" si="0"/>
        <v>33984.230000000003</v>
      </c>
      <c r="I6" s="76">
        <f>H6/G6*100</f>
        <v>100</v>
      </c>
    </row>
    <row r="7" spans="1:10" ht="23.25" customHeight="1" x14ac:dyDescent="0.25">
      <c r="A7" s="156" t="s">
        <v>88</v>
      </c>
      <c r="B7" s="157"/>
      <c r="C7" s="158"/>
      <c r="D7" s="27" t="s">
        <v>101</v>
      </c>
      <c r="E7" s="74">
        <f t="shared" ref="E7:H8" si="1">E8</f>
        <v>22001</v>
      </c>
      <c r="F7" s="91">
        <f t="shared" si="1"/>
        <v>31384.23</v>
      </c>
      <c r="G7" s="91">
        <f t="shared" si="1"/>
        <v>33884.230000000003</v>
      </c>
      <c r="H7" s="91">
        <f t="shared" si="1"/>
        <v>33984.230000000003</v>
      </c>
      <c r="I7" s="76">
        <f t="shared" ref="I7:I70" si="2">H7/G7*100</f>
        <v>100.29512253930515</v>
      </c>
    </row>
    <row r="8" spans="1:10" ht="23.25" customHeight="1" x14ac:dyDescent="0.25">
      <c r="A8" s="153" t="s">
        <v>89</v>
      </c>
      <c r="B8" s="154"/>
      <c r="C8" s="155"/>
      <c r="D8" s="37" t="s">
        <v>102</v>
      </c>
      <c r="E8" s="75">
        <f t="shared" si="1"/>
        <v>22001</v>
      </c>
      <c r="F8" s="92">
        <f t="shared" si="1"/>
        <v>31384.23</v>
      </c>
      <c r="G8" s="92">
        <f t="shared" si="1"/>
        <v>33884.230000000003</v>
      </c>
      <c r="H8" s="92">
        <f t="shared" si="1"/>
        <v>33984.230000000003</v>
      </c>
      <c r="I8" s="78">
        <f t="shared" si="2"/>
        <v>100.29512253930515</v>
      </c>
    </row>
    <row r="9" spans="1:10" x14ac:dyDescent="0.25">
      <c r="A9" s="147">
        <v>3</v>
      </c>
      <c r="B9" s="148"/>
      <c r="C9" s="149"/>
      <c r="D9" s="26" t="s">
        <v>9</v>
      </c>
      <c r="E9" s="81">
        <f t="shared" ref="E9:H9" si="3">E10+E11</f>
        <v>22001</v>
      </c>
      <c r="F9" s="94">
        <f t="shared" si="3"/>
        <v>31384.23</v>
      </c>
      <c r="G9" s="94">
        <f t="shared" si="3"/>
        <v>33884.230000000003</v>
      </c>
      <c r="H9" s="94">
        <f t="shared" si="3"/>
        <v>33984.230000000003</v>
      </c>
      <c r="I9" s="105">
        <f t="shared" si="2"/>
        <v>100.29512253930515</v>
      </c>
    </row>
    <row r="10" spans="1:10" x14ac:dyDescent="0.25">
      <c r="A10" s="150">
        <v>32</v>
      </c>
      <c r="B10" s="151"/>
      <c r="C10" s="152"/>
      <c r="D10" s="26" t="s">
        <v>20</v>
      </c>
      <c r="E10" s="77">
        <v>21701</v>
      </c>
      <c r="F10" s="95">
        <v>30940.23</v>
      </c>
      <c r="G10" s="107">
        <v>33384.230000000003</v>
      </c>
      <c r="H10" s="107">
        <v>33384.230000000003</v>
      </c>
      <c r="I10" s="105">
        <f t="shared" si="2"/>
        <v>100</v>
      </c>
    </row>
    <row r="11" spans="1:10" x14ac:dyDescent="0.25">
      <c r="A11" s="71">
        <v>34</v>
      </c>
      <c r="B11" s="72"/>
      <c r="C11" s="73"/>
      <c r="D11" s="26" t="s">
        <v>76</v>
      </c>
      <c r="E11" s="77">
        <v>300</v>
      </c>
      <c r="F11" s="95">
        <v>444</v>
      </c>
      <c r="G11" s="107">
        <v>500</v>
      </c>
      <c r="H11" s="107">
        <v>600</v>
      </c>
      <c r="I11" s="105">
        <f t="shared" si="2"/>
        <v>120</v>
      </c>
    </row>
    <row r="12" spans="1:10" ht="30" customHeight="1" x14ac:dyDescent="0.25">
      <c r="A12" s="159" t="s">
        <v>90</v>
      </c>
      <c r="B12" s="160"/>
      <c r="C12" s="161"/>
      <c r="D12" s="27" t="s">
        <v>103</v>
      </c>
      <c r="E12" s="76">
        <f t="shared" ref="E12:H12" si="4">E13</f>
        <v>100</v>
      </c>
      <c r="F12" s="93">
        <f t="shared" si="4"/>
        <v>100</v>
      </c>
      <c r="G12" s="93">
        <f t="shared" si="4"/>
        <v>100</v>
      </c>
      <c r="H12" s="93">
        <f t="shared" si="4"/>
        <v>0</v>
      </c>
      <c r="I12" s="76">
        <f t="shared" si="2"/>
        <v>0</v>
      </c>
    </row>
    <row r="13" spans="1:10" ht="14.25" customHeight="1" x14ac:dyDescent="0.25">
      <c r="A13" s="153" t="s">
        <v>89</v>
      </c>
      <c r="B13" s="154"/>
      <c r="C13" s="155"/>
      <c r="D13" s="37" t="s">
        <v>102</v>
      </c>
      <c r="E13" s="78">
        <f t="shared" ref="E13:H14" si="5">E14</f>
        <v>100</v>
      </c>
      <c r="F13" s="96">
        <f t="shared" si="5"/>
        <v>100</v>
      </c>
      <c r="G13" s="96">
        <f t="shared" si="5"/>
        <v>100</v>
      </c>
      <c r="H13" s="96">
        <f t="shared" si="5"/>
        <v>0</v>
      </c>
      <c r="I13" s="78">
        <f t="shared" si="2"/>
        <v>0</v>
      </c>
    </row>
    <row r="14" spans="1:10" ht="27.75" customHeight="1" x14ac:dyDescent="0.25">
      <c r="A14" s="147">
        <v>4</v>
      </c>
      <c r="B14" s="148"/>
      <c r="C14" s="149"/>
      <c r="D14" s="26" t="s">
        <v>11</v>
      </c>
      <c r="E14" s="81">
        <f t="shared" si="5"/>
        <v>100</v>
      </c>
      <c r="F14" s="94">
        <f t="shared" si="5"/>
        <v>100</v>
      </c>
      <c r="G14" s="94">
        <f t="shared" si="5"/>
        <v>100</v>
      </c>
      <c r="H14" s="94">
        <f t="shared" si="5"/>
        <v>0</v>
      </c>
      <c r="I14" s="105">
        <f t="shared" si="2"/>
        <v>0</v>
      </c>
    </row>
    <row r="15" spans="1:10" ht="29.25" customHeight="1" x14ac:dyDescent="0.25">
      <c r="A15" s="150">
        <v>42</v>
      </c>
      <c r="B15" s="151"/>
      <c r="C15" s="152"/>
      <c r="D15" s="26" t="s">
        <v>28</v>
      </c>
      <c r="E15" s="77">
        <v>100</v>
      </c>
      <c r="F15" s="95">
        <v>100</v>
      </c>
      <c r="G15" s="95">
        <v>100</v>
      </c>
      <c r="H15" s="107">
        <v>0</v>
      </c>
      <c r="I15" s="105">
        <f t="shared" si="2"/>
        <v>0</v>
      </c>
    </row>
    <row r="16" spans="1:10" ht="37.5" customHeight="1" x14ac:dyDescent="0.25">
      <c r="A16" s="156" t="s">
        <v>91</v>
      </c>
      <c r="B16" s="157"/>
      <c r="C16" s="158"/>
      <c r="D16" s="27" t="s">
        <v>104</v>
      </c>
      <c r="E16" s="97">
        <f>E22+E36+E40+E31+E17+E27</f>
        <v>590610</v>
      </c>
      <c r="F16" s="97">
        <f t="shared" ref="F16:H16" si="6">F22+F36+F40+F31+F17+F27</f>
        <v>819396</v>
      </c>
      <c r="G16" s="97">
        <f t="shared" si="6"/>
        <v>819396</v>
      </c>
      <c r="H16" s="97">
        <f t="shared" si="6"/>
        <v>883871</v>
      </c>
      <c r="I16" s="76">
        <f t="shared" si="2"/>
        <v>107.86860077422882</v>
      </c>
    </row>
    <row r="17" spans="1:9" ht="15" customHeight="1" x14ac:dyDescent="0.25">
      <c r="A17" s="159" t="s">
        <v>117</v>
      </c>
      <c r="B17" s="160"/>
      <c r="C17" s="161"/>
      <c r="D17" s="27" t="s">
        <v>118</v>
      </c>
      <c r="E17" s="82">
        <f t="shared" ref="E17:H18" si="7">E18</f>
        <v>6980</v>
      </c>
      <c r="F17" s="97">
        <f t="shared" si="7"/>
        <v>7117</v>
      </c>
      <c r="G17" s="97">
        <f t="shared" si="7"/>
        <v>7117</v>
      </c>
      <c r="H17" s="97">
        <f t="shared" si="7"/>
        <v>15850</v>
      </c>
      <c r="I17" s="76">
        <f t="shared" si="2"/>
        <v>222.70619643108049</v>
      </c>
    </row>
    <row r="18" spans="1:9" s="64" customFormat="1" x14ac:dyDescent="0.25">
      <c r="A18" s="153" t="s">
        <v>92</v>
      </c>
      <c r="B18" s="154"/>
      <c r="C18" s="155"/>
      <c r="D18" s="37" t="s">
        <v>105</v>
      </c>
      <c r="E18" s="83">
        <f t="shared" si="7"/>
        <v>6980</v>
      </c>
      <c r="F18" s="98">
        <f t="shared" si="7"/>
        <v>7117</v>
      </c>
      <c r="G18" s="98">
        <f t="shared" si="7"/>
        <v>7117</v>
      </c>
      <c r="H18" s="98">
        <f t="shared" si="7"/>
        <v>15850</v>
      </c>
      <c r="I18" s="78">
        <f t="shared" si="2"/>
        <v>222.70619643108049</v>
      </c>
    </row>
    <row r="19" spans="1:9" x14ac:dyDescent="0.25">
      <c r="A19" s="147">
        <v>3</v>
      </c>
      <c r="B19" s="148"/>
      <c r="C19" s="149"/>
      <c r="D19" s="26" t="s">
        <v>9</v>
      </c>
      <c r="E19" s="81">
        <f t="shared" ref="E19:H19" si="8">E21+E20</f>
        <v>6980</v>
      </c>
      <c r="F19" s="94">
        <f t="shared" si="8"/>
        <v>7117</v>
      </c>
      <c r="G19" s="94">
        <f t="shared" si="8"/>
        <v>7117</v>
      </c>
      <c r="H19" s="94">
        <f t="shared" si="8"/>
        <v>15850</v>
      </c>
      <c r="I19" s="105">
        <f t="shared" si="2"/>
        <v>222.70619643108049</v>
      </c>
    </row>
    <row r="20" spans="1:9" x14ac:dyDescent="0.25">
      <c r="A20" s="150">
        <v>31</v>
      </c>
      <c r="B20" s="151"/>
      <c r="C20" s="152"/>
      <c r="D20" s="26" t="s">
        <v>10</v>
      </c>
      <c r="E20" s="79">
        <v>6480</v>
      </c>
      <c r="F20" s="99">
        <v>6580</v>
      </c>
      <c r="G20" s="99">
        <v>6580</v>
      </c>
      <c r="H20" s="108">
        <v>15100</v>
      </c>
      <c r="I20" s="105">
        <f t="shared" si="2"/>
        <v>229.48328267477206</v>
      </c>
    </row>
    <row r="21" spans="1:9" x14ac:dyDescent="0.25">
      <c r="A21" s="150">
        <v>32</v>
      </c>
      <c r="B21" s="151"/>
      <c r="C21" s="152"/>
      <c r="D21" s="26" t="s">
        <v>20</v>
      </c>
      <c r="E21" s="79">
        <v>500</v>
      </c>
      <c r="F21" s="99">
        <v>537</v>
      </c>
      <c r="G21" s="99">
        <v>537</v>
      </c>
      <c r="H21" s="108">
        <v>750</v>
      </c>
      <c r="I21" s="105">
        <f t="shared" si="2"/>
        <v>139.66480446927375</v>
      </c>
    </row>
    <row r="22" spans="1:9" ht="25.5" x14ac:dyDescent="0.25">
      <c r="A22" s="156" t="s">
        <v>93</v>
      </c>
      <c r="B22" s="157"/>
      <c r="C22" s="158"/>
      <c r="D22" s="27" t="s">
        <v>106</v>
      </c>
      <c r="E22" s="74">
        <f t="shared" ref="E22:H23" si="9">E23</f>
        <v>600</v>
      </c>
      <c r="F22" s="91">
        <f t="shared" si="9"/>
        <v>693</v>
      </c>
      <c r="G22" s="91">
        <f t="shared" si="9"/>
        <v>693</v>
      </c>
      <c r="H22" s="91">
        <f t="shared" si="9"/>
        <v>693</v>
      </c>
      <c r="I22" s="76">
        <f t="shared" si="2"/>
        <v>100</v>
      </c>
    </row>
    <row r="23" spans="1:9" x14ac:dyDescent="0.25">
      <c r="A23" s="153" t="s">
        <v>92</v>
      </c>
      <c r="B23" s="154"/>
      <c r="C23" s="155"/>
      <c r="D23" s="37" t="s">
        <v>105</v>
      </c>
      <c r="E23" s="75">
        <f t="shared" si="9"/>
        <v>600</v>
      </c>
      <c r="F23" s="92">
        <f t="shared" si="9"/>
        <v>693</v>
      </c>
      <c r="G23" s="92">
        <f t="shared" si="9"/>
        <v>693</v>
      </c>
      <c r="H23" s="92">
        <f t="shared" si="9"/>
        <v>693</v>
      </c>
      <c r="I23" s="78">
        <f t="shared" si="2"/>
        <v>100</v>
      </c>
    </row>
    <row r="24" spans="1:9" x14ac:dyDescent="0.25">
      <c r="A24" s="147">
        <v>3</v>
      </c>
      <c r="B24" s="148"/>
      <c r="C24" s="149"/>
      <c r="D24" s="26" t="s">
        <v>9</v>
      </c>
      <c r="E24" s="77">
        <f t="shared" ref="E24:H24" si="10">E26</f>
        <v>600</v>
      </c>
      <c r="F24" s="95">
        <f t="shared" si="10"/>
        <v>693</v>
      </c>
      <c r="G24" s="95">
        <f t="shared" si="10"/>
        <v>693</v>
      </c>
      <c r="H24" s="95">
        <f t="shared" si="10"/>
        <v>693</v>
      </c>
      <c r="I24" s="105">
        <f t="shared" si="2"/>
        <v>100</v>
      </c>
    </row>
    <row r="25" spans="1:9" x14ac:dyDescent="0.25">
      <c r="A25" s="150">
        <v>31</v>
      </c>
      <c r="B25" s="151"/>
      <c r="C25" s="152"/>
      <c r="D25" s="26" t="s">
        <v>10</v>
      </c>
      <c r="E25" s="79">
        <v>0</v>
      </c>
      <c r="F25" s="99">
        <v>0</v>
      </c>
      <c r="G25" s="108">
        <v>0</v>
      </c>
      <c r="H25" s="108">
        <v>0</v>
      </c>
      <c r="I25" s="105">
        <v>0</v>
      </c>
    </row>
    <row r="26" spans="1:9" x14ac:dyDescent="0.25">
      <c r="A26" s="150">
        <v>32</v>
      </c>
      <c r="B26" s="151"/>
      <c r="C26" s="152"/>
      <c r="D26" s="26" t="s">
        <v>20</v>
      </c>
      <c r="E26" s="79">
        <v>600</v>
      </c>
      <c r="F26" s="99">
        <v>693</v>
      </c>
      <c r="G26" s="99">
        <v>693</v>
      </c>
      <c r="H26" s="99">
        <v>693</v>
      </c>
      <c r="I26" s="105">
        <f t="shared" si="2"/>
        <v>100</v>
      </c>
    </row>
    <row r="27" spans="1:9" ht="30" customHeight="1" x14ac:dyDescent="0.25">
      <c r="A27" s="159" t="s">
        <v>134</v>
      </c>
      <c r="B27" s="160"/>
      <c r="C27" s="161"/>
      <c r="D27" s="110" t="s">
        <v>135</v>
      </c>
      <c r="E27" s="112">
        <f>E28</f>
        <v>0</v>
      </c>
      <c r="F27" s="112">
        <f t="shared" ref="F27:H27" si="11">F28</f>
        <v>0</v>
      </c>
      <c r="G27" s="112">
        <f t="shared" si="11"/>
        <v>0</v>
      </c>
      <c r="H27" s="114">
        <f t="shared" si="11"/>
        <v>28500</v>
      </c>
      <c r="I27" s="76">
        <v>0</v>
      </c>
    </row>
    <row r="28" spans="1:9" x14ac:dyDescent="0.25">
      <c r="A28" s="153" t="s">
        <v>92</v>
      </c>
      <c r="B28" s="154"/>
      <c r="C28" s="155"/>
      <c r="D28" s="37" t="s">
        <v>105</v>
      </c>
      <c r="E28" s="113">
        <f>E29</f>
        <v>0</v>
      </c>
      <c r="F28" s="113">
        <f t="shared" ref="F28:H28" si="12">F29</f>
        <v>0</v>
      </c>
      <c r="G28" s="113">
        <f t="shared" si="12"/>
        <v>0</v>
      </c>
      <c r="H28" s="115">
        <f t="shared" si="12"/>
        <v>28500</v>
      </c>
      <c r="I28" s="78">
        <v>0</v>
      </c>
    </row>
    <row r="29" spans="1:9" x14ac:dyDescent="0.25">
      <c r="A29" s="147">
        <v>3</v>
      </c>
      <c r="B29" s="148"/>
      <c r="C29" s="149"/>
      <c r="D29" s="26" t="s">
        <v>9</v>
      </c>
      <c r="E29" s="111">
        <f>E30</f>
        <v>0</v>
      </c>
      <c r="F29" s="111">
        <f t="shared" ref="F29:H29" si="13">F30</f>
        <v>0</v>
      </c>
      <c r="G29" s="111">
        <f t="shared" si="13"/>
        <v>0</v>
      </c>
      <c r="H29" s="116">
        <f t="shared" si="13"/>
        <v>28500</v>
      </c>
      <c r="I29" s="105">
        <v>0</v>
      </c>
    </row>
    <row r="30" spans="1:9" x14ac:dyDescent="0.25">
      <c r="A30" s="150">
        <v>32</v>
      </c>
      <c r="B30" s="151"/>
      <c r="C30" s="152"/>
      <c r="D30" s="26" t="s">
        <v>20</v>
      </c>
      <c r="E30" s="111">
        <v>0</v>
      </c>
      <c r="F30" s="99">
        <v>0</v>
      </c>
      <c r="G30" s="99">
        <v>0</v>
      </c>
      <c r="H30" s="117">
        <v>28500</v>
      </c>
      <c r="I30" s="105">
        <v>0</v>
      </c>
    </row>
    <row r="31" spans="1:9" ht="33" customHeight="1" x14ac:dyDescent="0.25">
      <c r="A31" s="159" t="s">
        <v>115</v>
      </c>
      <c r="B31" s="160"/>
      <c r="C31" s="161"/>
      <c r="D31" s="27" t="s">
        <v>107</v>
      </c>
      <c r="E31" s="74">
        <f t="shared" ref="E31:H32" si="14">E32</f>
        <v>800</v>
      </c>
      <c r="F31" s="91">
        <f t="shared" si="14"/>
        <v>1539</v>
      </c>
      <c r="G31" s="91">
        <f t="shared" si="14"/>
        <v>1539</v>
      </c>
      <c r="H31" s="91">
        <f t="shared" si="14"/>
        <v>1539</v>
      </c>
      <c r="I31" s="76">
        <f t="shared" si="2"/>
        <v>100</v>
      </c>
    </row>
    <row r="32" spans="1:9" x14ac:dyDescent="0.25">
      <c r="A32" s="153" t="s">
        <v>92</v>
      </c>
      <c r="B32" s="154"/>
      <c r="C32" s="155"/>
      <c r="D32" s="37" t="s">
        <v>105</v>
      </c>
      <c r="E32" s="75">
        <f t="shared" si="14"/>
        <v>800</v>
      </c>
      <c r="F32" s="92">
        <f t="shared" si="14"/>
        <v>1539</v>
      </c>
      <c r="G32" s="92">
        <f t="shared" si="14"/>
        <v>1539</v>
      </c>
      <c r="H32" s="92">
        <f t="shared" si="14"/>
        <v>1539</v>
      </c>
      <c r="I32" s="78">
        <f t="shared" si="2"/>
        <v>100</v>
      </c>
    </row>
    <row r="33" spans="1:9" x14ac:dyDescent="0.25">
      <c r="A33" s="147">
        <v>3</v>
      </c>
      <c r="B33" s="148"/>
      <c r="C33" s="149"/>
      <c r="D33" s="26" t="s">
        <v>9</v>
      </c>
      <c r="E33" s="79">
        <f t="shared" ref="E33:H33" si="15">E34+E35</f>
        <v>800</v>
      </c>
      <c r="F33" s="99">
        <f t="shared" si="15"/>
        <v>1539</v>
      </c>
      <c r="G33" s="99">
        <f t="shared" si="15"/>
        <v>1539</v>
      </c>
      <c r="H33" s="99">
        <f t="shared" si="15"/>
        <v>1539</v>
      </c>
      <c r="I33" s="105">
        <f t="shared" si="2"/>
        <v>100</v>
      </c>
    </row>
    <row r="34" spans="1:9" x14ac:dyDescent="0.25">
      <c r="A34" s="150">
        <v>31</v>
      </c>
      <c r="B34" s="151"/>
      <c r="C34" s="152"/>
      <c r="D34" s="26" t="s">
        <v>10</v>
      </c>
      <c r="E34" s="79">
        <v>0</v>
      </c>
      <c r="F34" s="99">
        <v>0</v>
      </c>
      <c r="G34" s="108">
        <v>0</v>
      </c>
      <c r="H34" s="108">
        <v>0</v>
      </c>
      <c r="I34" s="105">
        <v>0</v>
      </c>
    </row>
    <row r="35" spans="1:9" x14ac:dyDescent="0.25">
      <c r="A35" s="150">
        <v>32</v>
      </c>
      <c r="B35" s="151"/>
      <c r="C35" s="152"/>
      <c r="D35" s="26" t="s">
        <v>20</v>
      </c>
      <c r="E35" s="79">
        <v>800</v>
      </c>
      <c r="F35" s="99">
        <v>1539</v>
      </c>
      <c r="G35" s="99">
        <v>1539</v>
      </c>
      <c r="H35" s="108">
        <v>1539</v>
      </c>
      <c r="I35" s="105">
        <f t="shared" si="2"/>
        <v>100</v>
      </c>
    </row>
    <row r="36" spans="1:9" ht="38.25" x14ac:dyDescent="0.25">
      <c r="A36" s="156" t="s">
        <v>116</v>
      </c>
      <c r="B36" s="157"/>
      <c r="C36" s="158"/>
      <c r="D36" s="27" t="s">
        <v>108</v>
      </c>
      <c r="E36" s="74">
        <f t="shared" ref="E36:H38" si="16">E37</f>
        <v>450</v>
      </c>
      <c r="F36" s="91">
        <f t="shared" si="16"/>
        <v>216</v>
      </c>
      <c r="G36" s="91">
        <f t="shared" si="16"/>
        <v>216</v>
      </c>
      <c r="H36" s="91">
        <f t="shared" si="16"/>
        <v>216</v>
      </c>
      <c r="I36" s="76">
        <f t="shared" si="2"/>
        <v>100</v>
      </c>
    </row>
    <row r="37" spans="1:9" x14ac:dyDescent="0.25">
      <c r="A37" s="153" t="s">
        <v>92</v>
      </c>
      <c r="B37" s="154"/>
      <c r="C37" s="155"/>
      <c r="D37" s="37" t="s">
        <v>105</v>
      </c>
      <c r="E37" s="75">
        <f t="shared" si="16"/>
        <v>450</v>
      </c>
      <c r="F37" s="92">
        <f t="shared" si="16"/>
        <v>216</v>
      </c>
      <c r="G37" s="92">
        <f t="shared" si="16"/>
        <v>216</v>
      </c>
      <c r="H37" s="92">
        <f t="shared" si="16"/>
        <v>216</v>
      </c>
      <c r="I37" s="78">
        <f t="shared" si="2"/>
        <v>100</v>
      </c>
    </row>
    <row r="38" spans="1:9" x14ac:dyDescent="0.25">
      <c r="A38" s="147">
        <v>3</v>
      </c>
      <c r="B38" s="148"/>
      <c r="C38" s="149"/>
      <c r="D38" s="26" t="s">
        <v>9</v>
      </c>
      <c r="E38" s="77">
        <f t="shared" si="16"/>
        <v>450</v>
      </c>
      <c r="F38" s="95">
        <f t="shared" si="16"/>
        <v>216</v>
      </c>
      <c r="G38" s="95">
        <f t="shared" si="16"/>
        <v>216</v>
      </c>
      <c r="H38" s="95">
        <f t="shared" si="16"/>
        <v>216</v>
      </c>
      <c r="I38" s="105">
        <f t="shared" si="2"/>
        <v>100</v>
      </c>
    </row>
    <row r="39" spans="1:9" x14ac:dyDescent="0.25">
      <c r="A39" s="150">
        <v>32</v>
      </c>
      <c r="B39" s="151"/>
      <c r="C39" s="152"/>
      <c r="D39" s="26" t="s">
        <v>20</v>
      </c>
      <c r="E39" s="79">
        <v>450</v>
      </c>
      <c r="F39" s="99">
        <v>216</v>
      </c>
      <c r="G39" s="99">
        <v>216</v>
      </c>
      <c r="H39" s="99">
        <v>216</v>
      </c>
      <c r="I39" s="105">
        <f t="shared" si="2"/>
        <v>100</v>
      </c>
    </row>
    <row r="40" spans="1:9" x14ac:dyDescent="0.25">
      <c r="A40" s="156" t="s">
        <v>94</v>
      </c>
      <c r="B40" s="157"/>
      <c r="C40" s="158"/>
      <c r="D40" s="27" t="s">
        <v>109</v>
      </c>
      <c r="E40" s="82">
        <f>E41+E44+E49+E52+E58+E68</f>
        <v>581780</v>
      </c>
      <c r="F40" s="97">
        <f>F41+F44+F49+F52+F58+F68+F65</f>
        <v>809831</v>
      </c>
      <c r="G40" s="97">
        <f>G41+G44+G49+G52+G58+G68+G65</f>
        <v>809831</v>
      </c>
      <c r="H40" s="97">
        <f>H41+H44+H49+H52+H58+H68+H65+H62</f>
        <v>837073</v>
      </c>
      <c r="I40" s="76">
        <f t="shared" si="2"/>
        <v>103.36391172973127</v>
      </c>
    </row>
    <row r="41" spans="1:9" x14ac:dyDescent="0.25">
      <c r="A41" s="153" t="s">
        <v>95</v>
      </c>
      <c r="B41" s="154"/>
      <c r="C41" s="155"/>
      <c r="D41" s="37" t="s">
        <v>110</v>
      </c>
      <c r="E41" s="75">
        <f t="shared" ref="E41:H42" si="17">E42</f>
        <v>0</v>
      </c>
      <c r="F41" s="92">
        <f t="shared" si="17"/>
        <v>176</v>
      </c>
      <c r="G41" s="92">
        <f t="shared" si="17"/>
        <v>176</v>
      </c>
      <c r="H41" s="92">
        <f t="shared" si="17"/>
        <v>256</v>
      </c>
      <c r="I41" s="78">
        <f t="shared" si="2"/>
        <v>145.45454545454547</v>
      </c>
    </row>
    <row r="42" spans="1:9" x14ac:dyDescent="0.25">
      <c r="A42" s="147">
        <v>3</v>
      </c>
      <c r="B42" s="148"/>
      <c r="C42" s="149"/>
      <c r="D42" s="26" t="s">
        <v>9</v>
      </c>
      <c r="E42" s="77">
        <f t="shared" si="17"/>
        <v>0</v>
      </c>
      <c r="F42" s="95">
        <f t="shared" si="17"/>
        <v>176</v>
      </c>
      <c r="G42" s="95">
        <f t="shared" si="17"/>
        <v>176</v>
      </c>
      <c r="H42" s="95">
        <f t="shared" si="17"/>
        <v>256</v>
      </c>
      <c r="I42" s="105">
        <f t="shared" si="2"/>
        <v>145.45454545454547</v>
      </c>
    </row>
    <row r="43" spans="1:9" x14ac:dyDescent="0.25">
      <c r="A43" s="150">
        <v>32</v>
      </c>
      <c r="B43" s="151"/>
      <c r="C43" s="152"/>
      <c r="D43" s="26" t="s">
        <v>20</v>
      </c>
      <c r="E43" s="79">
        <v>0</v>
      </c>
      <c r="F43" s="99">
        <v>176</v>
      </c>
      <c r="G43" s="99">
        <v>176</v>
      </c>
      <c r="H43" s="108">
        <v>256</v>
      </c>
      <c r="I43" s="105">
        <f t="shared" si="2"/>
        <v>145.45454545454547</v>
      </c>
    </row>
    <row r="44" spans="1:9" x14ac:dyDescent="0.25">
      <c r="A44" s="153" t="s">
        <v>96</v>
      </c>
      <c r="B44" s="154"/>
      <c r="C44" s="155"/>
      <c r="D44" s="37" t="s">
        <v>111</v>
      </c>
      <c r="E44" s="75">
        <f t="shared" ref="E44:H45" si="18">E45</f>
        <v>1550</v>
      </c>
      <c r="F44" s="92">
        <f t="shared" si="18"/>
        <v>2363</v>
      </c>
      <c r="G44" s="92">
        <f t="shared" si="18"/>
        <v>2363</v>
      </c>
      <c r="H44" s="92">
        <f t="shared" si="18"/>
        <v>2352</v>
      </c>
      <c r="I44" s="78">
        <f t="shared" si="2"/>
        <v>99.534490055014814</v>
      </c>
    </row>
    <row r="45" spans="1:9" x14ac:dyDescent="0.25">
      <c r="A45" s="147">
        <v>3</v>
      </c>
      <c r="B45" s="148"/>
      <c r="C45" s="149"/>
      <c r="D45" s="26" t="s">
        <v>9</v>
      </c>
      <c r="E45" s="77">
        <f t="shared" si="18"/>
        <v>1550</v>
      </c>
      <c r="F45" s="95">
        <f>F46+F48</f>
        <v>2363</v>
      </c>
      <c r="G45" s="95">
        <f>G46+G48</f>
        <v>2363</v>
      </c>
      <c r="H45" s="95">
        <f>H46+H48+H47</f>
        <v>2352</v>
      </c>
      <c r="I45" s="105">
        <f t="shared" si="2"/>
        <v>99.534490055014814</v>
      </c>
    </row>
    <row r="46" spans="1:9" x14ac:dyDescent="0.25">
      <c r="A46" s="150">
        <v>32</v>
      </c>
      <c r="B46" s="151"/>
      <c r="C46" s="152"/>
      <c r="D46" s="26" t="s">
        <v>20</v>
      </c>
      <c r="E46" s="80">
        <v>1550</v>
      </c>
      <c r="F46" s="99">
        <v>2347</v>
      </c>
      <c r="G46" s="99">
        <v>2347</v>
      </c>
      <c r="H46" s="108">
        <v>2335</v>
      </c>
      <c r="I46" s="105">
        <f t="shared" si="2"/>
        <v>99.488708990200251</v>
      </c>
    </row>
    <row r="47" spans="1:9" x14ac:dyDescent="0.25">
      <c r="A47" s="71">
        <v>34</v>
      </c>
      <c r="B47" s="72"/>
      <c r="C47" s="73"/>
      <c r="D47" s="26" t="s">
        <v>76</v>
      </c>
      <c r="E47" s="80">
        <v>0</v>
      </c>
      <c r="F47" s="99">
        <v>0</v>
      </c>
      <c r="G47" s="99">
        <v>0</v>
      </c>
      <c r="H47" s="108">
        <v>1</v>
      </c>
      <c r="I47" s="76">
        <v>0</v>
      </c>
    </row>
    <row r="48" spans="1:9" x14ac:dyDescent="0.25">
      <c r="A48" s="150">
        <v>38</v>
      </c>
      <c r="B48" s="151"/>
      <c r="C48" s="152"/>
      <c r="D48" s="26" t="s">
        <v>126</v>
      </c>
      <c r="E48" s="79">
        <v>0</v>
      </c>
      <c r="F48" s="99">
        <v>16</v>
      </c>
      <c r="G48" s="99">
        <v>16</v>
      </c>
      <c r="H48" s="108">
        <v>16</v>
      </c>
      <c r="I48" s="105">
        <f t="shared" si="2"/>
        <v>100</v>
      </c>
    </row>
    <row r="49" spans="1:9" x14ac:dyDescent="0.25">
      <c r="A49" s="153" t="s">
        <v>97</v>
      </c>
      <c r="B49" s="154"/>
      <c r="C49" s="155"/>
      <c r="D49" s="37" t="s">
        <v>112</v>
      </c>
      <c r="E49" s="75">
        <f t="shared" ref="E49:H50" si="19">E50</f>
        <v>8930</v>
      </c>
      <c r="F49" s="92">
        <f t="shared" si="19"/>
        <v>10898</v>
      </c>
      <c r="G49" s="92">
        <f t="shared" si="19"/>
        <v>10898</v>
      </c>
      <c r="H49" s="92">
        <f t="shared" si="19"/>
        <v>11553</v>
      </c>
      <c r="I49" s="78">
        <f t="shared" si="2"/>
        <v>106.01027711506698</v>
      </c>
    </row>
    <row r="50" spans="1:9" x14ac:dyDescent="0.25">
      <c r="A50" s="147">
        <v>3</v>
      </c>
      <c r="B50" s="148"/>
      <c r="C50" s="149"/>
      <c r="D50" s="26" t="s">
        <v>9</v>
      </c>
      <c r="E50" s="77">
        <f t="shared" si="19"/>
        <v>8930</v>
      </c>
      <c r="F50" s="95">
        <f t="shared" si="19"/>
        <v>10898</v>
      </c>
      <c r="G50" s="95">
        <f t="shared" si="19"/>
        <v>10898</v>
      </c>
      <c r="H50" s="95">
        <f t="shared" si="19"/>
        <v>11553</v>
      </c>
      <c r="I50" s="105">
        <f t="shared" si="2"/>
        <v>106.01027711506698</v>
      </c>
    </row>
    <row r="51" spans="1:9" x14ac:dyDescent="0.25">
      <c r="A51" s="150">
        <v>32</v>
      </c>
      <c r="B51" s="151"/>
      <c r="C51" s="152"/>
      <c r="D51" s="26" t="s">
        <v>20</v>
      </c>
      <c r="E51" s="80">
        <v>8930</v>
      </c>
      <c r="F51" s="99">
        <v>10898</v>
      </c>
      <c r="G51" s="99">
        <v>10898</v>
      </c>
      <c r="H51" s="108">
        <v>11553</v>
      </c>
      <c r="I51" s="105">
        <f t="shared" si="2"/>
        <v>106.01027711506698</v>
      </c>
    </row>
    <row r="52" spans="1:9" x14ac:dyDescent="0.25">
      <c r="A52" s="153" t="s">
        <v>98</v>
      </c>
      <c r="B52" s="154"/>
      <c r="C52" s="155"/>
      <c r="D52" s="37" t="s">
        <v>113</v>
      </c>
      <c r="E52" s="75">
        <f t="shared" ref="E52:H52" si="20">E53</f>
        <v>559300</v>
      </c>
      <c r="F52" s="92">
        <f t="shared" si="20"/>
        <v>777130</v>
      </c>
      <c r="G52" s="92">
        <f t="shared" si="20"/>
        <v>777130</v>
      </c>
      <c r="H52" s="92">
        <f t="shared" si="20"/>
        <v>800630</v>
      </c>
      <c r="I52" s="78">
        <f t="shared" si="2"/>
        <v>103.02394708735989</v>
      </c>
    </row>
    <row r="53" spans="1:9" x14ac:dyDescent="0.25">
      <c r="A53" s="147">
        <v>3</v>
      </c>
      <c r="B53" s="148"/>
      <c r="C53" s="149"/>
      <c r="D53" s="26" t="s">
        <v>9</v>
      </c>
      <c r="E53" s="81">
        <f>E54+E55+E56</f>
        <v>559300</v>
      </c>
      <c r="F53" s="94">
        <f>F54+F55+F56+F57</f>
        <v>777130</v>
      </c>
      <c r="G53" s="94">
        <f>G54+G55+G56+G57</f>
        <v>777130</v>
      </c>
      <c r="H53" s="94">
        <f>H54+H55+H56+H57</f>
        <v>800630</v>
      </c>
      <c r="I53" s="105">
        <f t="shared" si="2"/>
        <v>103.02394708735989</v>
      </c>
    </row>
    <row r="54" spans="1:9" x14ac:dyDescent="0.25">
      <c r="A54" s="150">
        <v>31</v>
      </c>
      <c r="B54" s="151"/>
      <c r="C54" s="152"/>
      <c r="D54" s="26" t="s">
        <v>10</v>
      </c>
      <c r="E54" s="80">
        <v>506300</v>
      </c>
      <c r="F54" s="99">
        <v>721500</v>
      </c>
      <c r="G54" s="99">
        <v>721500</v>
      </c>
      <c r="H54" s="108">
        <v>745000</v>
      </c>
      <c r="I54" s="105">
        <f t="shared" si="2"/>
        <v>103.25710325710327</v>
      </c>
    </row>
    <row r="55" spans="1:9" x14ac:dyDescent="0.25">
      <c r="A55" s="150">
        <v>32</v>
      </c>
      <c r="B55" s="151"/>
      <c r="C55" s="152"/>
      <c r="D55" s="26" t="s">
        <v>20</v>
      </c>
      <c r="E55" s="80">
        <v>53000</v>
      </c>
      <c r="F55" s="99">
        <v>55280</v>
      </c>
      <c r="G55" s="99">
        <v>55280</v>
      </c>
      <c r="H55" s="108">
        <v>55280</v>
      </c>
      <c r="I55" s="105">
        <f t="shared" si="2"/>
        <v>100</v>
      </c>
    </row>
    <row r="56" spans="1:9" ht="26.25" x14ac:dyDescent="0.25">
      <c r="A56" s="150">
        <v>37</v>
      </c>
      <c r="B56" s="151"/>
      <c r="C56" s="152"/>
      <c r="D56" s="69" t="s">
        <v>77</v>
      </c>
      <c r="E56" s="79">
        <v>0</v>
      </c>
      <c r="F56" s="99">
        <v>75</v>
      </c>
      <c r="G56" s="99">
        <v>75</v>
      </c>
      <c r="H56" s="108">
        <v>75</v>
      </c>
      <c r="I56" s="105">
        <f t="shared" si="2"/>
        <v>100</v>
      </c>
    </row>
    <row r="57" spans="1:9" x14ac:dyDescent="0.25">
      <c r="A57" s="71">
        <v>38</v>
      </c>
      <c r="B57" s="72"/>
      <c r="C57" s="73"/>
      <c r="D57" s="100" t="s">
        <v>126</v>
      </c>
      <c r="E57" s="79">
        <v>0</v>
      </c>
      <c r="F57" s="99">
        <v>275</v>
      </c>
      <c r="G57" s="99">
        <v>275</v>
      </c>
      <c r="H57" s="108">
        <v>275</v>
      </c>
      <c r="I57" s="105">
        <f t="shared" si="2"/>
        <v>100</v>
      </c>
    </row>
    <row r="58" spans="1:9" x14ac:dyDescent="0.25">
      <c r="A58" s="153" t="s">
        <v>99</v>
      </c>
      <c r="B58" s="154"/>
      <c r="C58" s="155"/>
      <c r="D58" s="37" t="s">
        <v>114</v>
      </c>
      <c r="E58" s="75">
        <f t="shared" ref="E58:H58" si="21">E59</f>
        <v>1000</v>
      </c>
      <c r="F58" s="92">
        <f t="shared" si="21"/>
        <v>7182</v>
      </c>
      <c r="G58" s="92">
        <f t="shared" si="21"/>
        <v>7182</v>
      </c>
      <c r="H58" s="92">
        <f t="shared" si="21"/>
        <v>7821</v>
      </c>
      <c r="I58" s="78">
        <f t="shared" si="2"/>
        <v>108.89724310776943</v>
      </c>
    </row>
    <row r="59" spans="1:9" x14ac:dyDescent="0.25">
      <c r="A59" s="147">
        <v>3</v>
      </c>
      <c r="B59" s="148"/>
      <c r="C59" s="149"/>
      <c r="D59" s="26" t="s">
        <v>9</v>
      </c>
      <c r="E59" s="77">
        <f>E61</f>
        <v>1000</v>
      </c>
      <c r="F59" s="95">
        <f>F61+F60</f>
        <v>7182</v>
      </c>
      <c r="G59" s="95">
        <f>G61+G60</f>
        <v>7182</v>
      </c>
      <c r="H59" s="95">
        <f>H61+H60</f>
        <v>7821</v>
      </c>
      <c r="I59" s="105">
        <f t="shared" si="2"/>
        <v>108.89724310776943</v>
      </c>
    </row>
    <row r="60" spans="1:9" x14ac:dyDescent="0.25">
      <c r="A60" s="150">
        <v>31</v>
      </c>
      <c r="B60" s="151"/>
      <c r="C60" s="152"/>
      <c r="D60" s="26" t="s">
        <v>10</v>
      </c>
      <c r="E60" s="77">
        <v>0</v>
      </c>
      <c r="F60" s="95">
        <v>2640</v>
      </c>
      <c r="G60" s="95">
        <v>2640</v>
      </c>
      <c r="H60" s="107">
        <v>2640</v>
      </c>
      <c r="I60" s="105">
        <f t="shared" si="2"/>
        <v>100</v>
      </c>
    </row>
    <row r="61" spans="1:9" x14ac:dyDescent="0.25">
      <c r="A61" s="150">
        <v>32</v>
      </c>
      <c r="B61" s="151"/>
      <c r="C61" s="152"/>
      <c r="D61" s="26" t="s">
        <v>20</v>
      </c>
      <c r="E61" s="80">
        <v>1000</v>
      </c>
      <c r="F61" s="99">
        <v>4542</v>
      </c>
      <c r="G61" s="99">
        <v>4542</v>
      </c>
      <c r="H61" s="108">
        <v>5181</v>
      </c>
      <c r="I61" s="105">
        <f t="shared" si="2"/>
        <v>114.06869220607663</v>
      </c>
    </row>
    <row r="62" spans="1:9" s="64" customFormat="1" x14ac:dyDescent="0.25">
      <c r="A62" s="153" t="s">
        <v>96</v>
      </c>
      <c r="B62" s="154"/>
      <c r="C62" s="155"/>
      <c r="D62" s="37" t="s">
        <v>111</v>
      </c>
      <c r="E62" s="118">
        <f>E63</f>
        <v>0</v>
      </c>
      <c r="F62" s="118">
        <f t="shared" ref="F62:G62" si="22">F63</f>
        <v>0</v>
      </c>
      <c r="G62" s="118">
        <f t="shared" si="22"/>
        <v>0</v>
      </c>
      <c r="H62" s="119">
        <f>H63</f>
        <v>18</v>
      </c>
      <c r="I62" s="78">
        <v>0</v>
      </c>
    </row>
    <row r="63" spans="1:9" ht="25.5" x14ac:dyDescent="0.25">
      <c r="A63" s="147">
        <v>4</v>
      </c>
      <c r="B63" s="148"/>
      <c r="C63" s="149"/>
      <c r="D63" s="26" t="s">
        <v>11</v>
      </c>
      <c r="E63" s="80">
        <f>E64</f>
        <v>0</v>
      </c>
      <c r="F63" s="80">
        <f t="shared" ref="F63:G63" si="23">F64</f>
        <v>0</v>
      </c>
      <c r="G63" s="80">
        <f t="shared" si="23"/>
        <v>0</v>
      </c>
      <c r="H63" s="108">
        <f>H64</f>
        <v>18</v>
      </c>
      <c r="I63" s="105">
        <v>0</v>
      </c>
    </row>
    <row r="64" spans="1:9" ht="25.5" x14ac:dyDescent="0.25">
      <c r="A64" s="150">
        <v>42</v>
      </c>
      <c r="B64" s="151"/>
      <c r="C64" s="152"/>
      <c r="D64" s="26" t="s">
        <v>28</v>
      </c>
      <c r="E64" s="80">
        <v>0</v>
      </c>
      <c r="F64" s="99">
        <v>0</v>
      </c>
      <c r="G64" s="99">
        <v>0</v>
      </c>
      <c r="H64" s="108">
        <v>18</v>
      </c>
      <c r="I64" s="105">
        <v>0</v>
      </c>
    </row>
    <row r="65" spans="1:9" ht="15" customHeight="1" x14ac:dyDescent="0.25">
      <c r="A65" s="153" t="s">
        <v>99</v>
      </c>
      <c r="B65" s="154"/>
      <c r="C65" s="155"/>
      <c r="D65" s="37" t="s">
        <v>114</v>
      </c>
      <c r="E65" s="121">
        <f t="shared" ref="E65:H66" si="24">E66</f>
        <v>0</v>
      </c>
      <c r="F65" s="122">
        <f t="shared" si="24"/>
        <v>500</v>
      </c>
      <c r="G65" s="122">
        <f t="shared" si="24"/>
        <v>500</v>
      </c>
      <c r="H65" s="122">
        <f t="shared" si="24"/>
        <v>2861</v>
      </c>
      <c r="I65" s="78">
        <f t="shared" si="2"/>
        <v>572.20000000000005</v>
      </c>
    </row>
    <row r="66" spans="1:9" ht="25.5" x14ac:dyDescent="0.25">
      <c r="A66" s="147">
        <v>4</v>
      </c>
      <c r="B66" s="148"/>
      <c r="C66" s="149"/>
      <c r="D66" s="26" t="s">
        <v>11</v>
      </c>
      <c r="E66" s="80">
        <f t="shared" si="24"/>
        <v>0</v>
      </c>
      <c r="F66" s="99">
        <f t="shared" si="24"/>
        <v>500</v>
      </c>
      <c r="G66" s="99">
        <f t="shared" si="24"/>
        <v>500</v>
      </c>
      <c r="H66" s="99">
        <f t="shared" si="24"/>
        <v>2861</v>
      </c>
      <c r="I66" s="105">
        <f t="shared" si="2"/>
        <v>572.20000000000005</v>
      </c>
    </row>
    <row r="67" spans="1:9" ht="25.5" x14ac:dyDescent="0.25">
      <c r="A67" s="150">
        <v>42</v>
      </c>
      <c r="B67" s="151"/>
      <c r="C67" s="152"/>
      <c r="D67" s="26" t="s">
        <v>28</v>
      </c>
      <c r="E67" s="80">
        <v>0</v>
      </c>
      <c r="F67" s="99">
        <v>500</v>
      </c>
      <c r="G67" s="99">
        <v>500</v>
      </c>
      <c r="H67" s="108">
        <v>2861</v>
      </c>
      <c r="I67" s="105">
        <f t="shared" si="2"/>
        <v>572.20000000000005</v>
      </c>
    </row>
    <row r="68" spans="1:9" x14ac:dyDescent="0.25">
      <c r="A68" s="153" t="s">
        <v>98</v>
      </c>
      <c r="B68" s="154"/>
      <c r="C68" s="155"/>
      <c r="D68" s="37" t="s">
        <v>113</v>
      </c>
      <c r="E68" s="75">
        <f t="shared" ref="E68:H69" si="25">E69</f>
        <v>11000</v>
      </c>
      <c r="F68" s="92">
        <f t="shared" si="25"/>
        <v>11582</v>
      </c>
      <c r="G68" s="92">
        <f t="shared" si="25"/>
        <v>11582</v>
      </c>
      <c r="H68" s="92">
        <f t="shared" si="25"/>
        <v>11582</v>
      </c>
      <c r="I68" s="78">
        <f t="shared" si="2"/>
        <v>100</v>
      </c>
    </row>
    <row r="69" spans="1:9" ht="25.5" x14ac:dyDescent="0.25">
      <c r="A69" s="147">
        <v>4</v>
      </c>
      <c r="B69" s="148"/>
      <c r="C69" s="149"/>
      <c r="D69" s="26" t="s">
        <v>11</v>
      </c>
      <c r="E69" s="77">
        <f t="shared" si="25"/>
        <v>11000</v>
      </c>
      <c r="F69" s="95">
        <f t="shared" si="25"/>
        <v>11582</v>
      </c>
      <c r="G69" s="95">
        <f t="shared" si="25"/>
        <v>11582</v>
      </c>
      <c r="H69" s="95">
        <f t="shared" si="25"/>
        <v>11582</v>
      </c>
      <c r="I69" s="105">
        <f t="shared" si="2"/>
        <v>100</v>
      </c>
    </row>
    <row r="70" spans="1:9" ht="25.5" x14ac:dyDescent="0.25">
      <c r="A70" s="150">
        <v>42</v>
      </c>
      <c r="B70" s="151"/>
      <c r="C70" s="152"/>
      <c r="D70" s="26" t="s">
        <v>28</v>
      </c>
      <c r="E70" s="80">
        <v>11000</v>
      </c>
      <c r="F70" s="99">
        <v>11582</v>
      </c>
      <c r="G70" s="99">
        <v>11582</v>
      </c>
      <c r="H70" s="99">
        <v>11582</v>
      </c>
      <c r="I70" s="105">
        <f t="shared" si="2"/>
        <v>100</v>
      </c>
    </row>
    <row r="71" spans="1:9" x14ac:dyDescent="0.25">
      <c r="I71" s="123"/>
    </row>
  </sheetData>
  <mergeCells count="65">
    <mergeCell ref="A33:C33"/>
    <mergeCell ref="A35:C35"/>
    <mergeCell ref="A36:C36"/>
    <mergeCell ref="A37:C37"/>
    <mergeCell ref="A38:C38"/>
    <mergeCell ref="A23:C23"/>
    <mergeCell ref="A24:C24"/>
    <mergeCell ref="A26:C26"/>
    <mergeCell ref="A31:C31"/>
    <mergeCell ref="A32:C32"/>
    <mergeCell ref="A27:C27"/>
    <mergeCell ref="A28:C28"/>
    <mergeCell ref="A29:C29"/>
    <mergeCell ref="A30:C30"/>
    <mergeCell ref="A3:I3"/>
    <mergeCell ref="A5:C5"/>
    <mergeCell ref="A20:C20"/>
    <mergeCell ref="A21:C21"/>
    <mergeCell ref="A22:C22"/>
    <mergeCell ref="A1:J1"/>
    <mergeCell ref="A25:C25"/>
    <mergeCell ref="A34:C34"/>
    <mergeCell ref="A8:C8"/>
    <mergeCell ref="A9:C9"/>
    <mergeCell ref="A10:C10"/>
    <mergeCell ref="A16:C16"/>
    <mergeCell ref="A6:C6"/>
    <mergeCell ref="A7:C7"/>
    <mergeCell ref="A18:C18"/>
    <mergeCell ref="A19:C19"/>
    <mergeCell ref="A12:C12"/>
    <mergeCell ref="A13:C13"/>
    <mergeCell ref="A14:C14"/>
    <mergeCell ref="A15:C15"/>
    <mergeCell ref="A17:C17"/>
    <mergeCell ref="A39:C39"/>
    <mergeCell ref="A40:C40"/>
    <mergeCell ref="A41:C41"/>
    <mergeCell ref="A42:C42"/>
    <mergeCell ref="A43:C43"/>
    <mergeCell ref="A44:C44"/>
    <mergeCell ref="A45:C45"/>
    <mergeCell ref="A46:C46"/>
    <mergeCell ref="A49:C49"/>
    <mergeCell ref="A50:C50"/>
    <mergeCell ref="A48:C48"/>
    <mergeCell ref="A51:C51"/>
    <mergeCell ref="A52:C52"/>
    <mergeCell ref="A53:C53"/>
    <mergeCell ref="A61:C61"/>
    <mergeCell ref="A68:C68"/>
    <mergeCell ref="A69:C69"/>
    <mergeCell ref="A70:C70"/>
    <mergeCell ref="A54:C54"/>
    <mergeCell ref="A55:C55"/>
    <mergeCell ref="A56:C56"/>
    <mergeCell ref="A58:C58"/>
    <mergeCell ref="A59:C59"/>
    <mergeCell ref="A60:C60"/>
    <mergeCell ref="A65:C65"/>
    <mergeCell ref="A66:C66"/>
    <mergeCell ref="A67:C67"/>
    <mergeCell ref="A62:C62"/>
    <mergeCell ref="A63:C63"/>
    <mergeCell ref="A64:C64"/>
  </mergeCell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Kovačec</cp:lastModifiedBy>
  <cp:lastPrinted>2024-12-16T08:21:47Z</cp:lastPrinted>
  <dcterms:created xsi:type="dcterms:W3CDTF">2022-08-12T12:51:27Z</dcterms:created>
  <dcterms:modified xsi:type="dcterms:W3CDTF">2024-12-18T11:53:08Z</dcterms:modified>
</cp:coreProperties>
</file>