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8_{D2084908-E499-4562-9B60-6E90BDFA7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externalReferences>
    <externalReference r:id="rId5"/>
  </externalReferences>
  <definedNames>
    <definedName name="_xlnm.Print_Area" localSheetId="2">' Račun financiranja'!$A$1:$G$32</definedName>
    <definedName name="_xlnm.Print_Area" localSheetId="1">' Račun prihoda i rashoda'!$A$1:$G$90</definedName>
    <definedName name="_xlnm.Print_Area" localSheetId="0">' Sažetak'!$A$1:$J$55</definedName>
    <definedName name="_xlnm.Print_Area" localSheetId="3">'Posebni dio'!$A$1:$H$96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4" l="1"/>
  <c r="F76" i="4"/>
  <c r="E76" i="4"/>
  <c r="E75" i="4" s="1"/>
  <c r="F45" i="4"/>
  <c r="G45" i="4"/>
  <c r="E45" i="4"/>
  <c r="G46" i="4"/>
  <c r="F46" i="4"/>
  <c r="E46" i="4"/>
  <c r="F84" i="6"/>
  <c r="G84" i="6"/>
  <c r="E84" i="6"/>
  <c r="F85" i="6"/>
  <c r="G85" i="6"/>
  <c r="E85" i="6"/>
  <c r="G73" i="6"/>
  <c r="F73" i="6"/>
  <c r="E73" i="6"/>
  <c r="G72" i="6"/>
  <c r="F72" i="6"/>
  <c r="E72" i="6"/>
  <c r="E71" i="6" s="1"/>
  <c r="D88" i="6"/>
  <c r="D84" i="6" s="1"/>
  <c r="E88" i="6"/>
  <c r="F88" i="6"/>
  <c r="G88" i="6"/>
  <c r="C88" i="6"/>
  <c r="C84" i="6" s="1"/>
  <c r="D56" i="6"/>
  <c r="E56" i="6"/>
  <c r="F56" i="6"/>
  <c r="G56" i="6"/>
  <c r="D52" i="6"/>
  <c r="E52" i="6"/>
  <c r="F52" i="6"/>
  <c r="G52" i="6"/>
  <c r="G48" i="6" s="1"/>
  <c r="C52" i="6"/>
  <c r="F75" i="4"/>
  <c r="G75" i="4"/>
  <c r="D45" i="6"/>
  <c r="D44" i="6" s="1"/>
  <c r="D43" i="6" s="1"/>
  <c r="E45" i="6"/>
  <c r="E44" i="6" s="1"/>
  <c r="E43" i="6" s="1"/>
  <c r="F45" i="6"/>
  <c r="F44" i="6" s="1"/>
  <c r="F43" i="6" s="1"/>
  <c r="G45" i="6"/>
  <c r="G44" i="6" s="1"/>
  <c r="G43" i="6" s="1"/>
  <c r="C58" i="6"/>
  <c r="D71" i="6"/>
  <c r="F71" i="6"/>
  <c r="G71" i="6"/>
  <c r="C77" i="6"/>
  <c r="C75" i="6"/>
  <c r="C74" i="6"/>
  <c r="C73" i="6"/>
  <c r="C72" i="6"/>
  <c r="D66" i="6"/>
  <c r="D65" i="6" s="1"/>
  <c r="E66" i="6"/>
  <c r="E65" i="6" s="1"/>
  <c r="F66" i="6"/>
  <c r="F65" i="6" s="1"/>
  <c r="G66" i="6"/>
  <c r="G65" i="6" s="1"/>
  <c r="C69" i="6"/>
  <c r="C68" i="6"/>
  <c r="B68" i="6"/>
  <c r="C67" i="6"/>
  <c r="C63" i="6"/>
  <c r="C92" i="6"/>
  <c r="C57" i="6"/>
  <c r="D49" i="6"/>
  <c r="E49" i="6"/>
  <c r="F49" i="6"/>
  <c r="G49" i="6"/>
  <c r="C51" i="6"/>
  <c r="C50" i="6"/>
  <c r="C46" i="6"/>
  <c r="C45" i="6" s="1"/>
  <c r="C44" i="6" s="1"/>
  <c r="C43" i="6" s="1"/>
  <c r="B43" i="6"/>
  <c r="A44" i="6"/>
  <c r="B44" i="6"/>
  <c r="A45" i="6"/>
  <c r="B45" i="6"/>
  <c r="A46" i="6"/>
  <c r="B46" i="6"/>
  <c r="C42" i="6"/>
  <c r="C41" i="6" s="1"/>
  <c r="C38" i="6"/>
  <c r="C37" i="6" s="1"/>
  <c r="C36" i="6" s="1"/>
  <c r="C35" i="6" s="1"/>
  <c r="C34" i="6"/>
  <c r="C33" i="6"/>
  <c r="C27" i="6"/>
  <c r="C23" i="6"/>
  <c r="C22" i="6"/>
  <c r="D13" i="6"/>
  <c r="E13" i="6"/>
  <c r="F13" i="6"/>
  <c r="G13" i="6"/>
  <c r="D15" i="6"/>
  <c r="E15" i="6"/>
  <c r="F15" i="6"/>
  <c r="G15" i="6"/>
  <c r="C16" i="6"/>
  <c r="C15" i="6" s="1"/>
  <c r="C14" i="6"/>
  <c r="C13" i="6" s="1"/>
  <c r="A13" i="6"/>
  <c r="A14" i="6"/>
  <c r="C89" i="4"/>
  <c r="C90" i="4"/>
  <c r="C80" i="4"/>
  <c r="C76" i="4"/>
  <c r="C77" i="4"/>
  <c r="C74" i="4"/>
  <c r="C72" i="4"/>
  <c r="C69" i="4"/>
  <c r="C70" i="4"/>
  <c r="C50" i="4"/>
  <c r="C46" i="4"/>
  <c r="C47" i="4"/>
  <c r="C44" i="4"/>
  <c r="C42" i="4"/>
  <c r="C39" i="4"/>
  <c r="C40" i="4"/>
  <c r="D23" i="4"/>
  <c r="E23" i="4"/>
  <c r="F23" i="4"/>
  <c r="G23" i="4"/>
  <c r="C30" i="4"/>
  <c r="C28" i="4"/>
  <c r="C27" i="4"/>
  <c r="C26" i="4"/>
  <c r="C25" i="4"/>
  <c r="C24" i="4"/>
  <c r="C14" i="4"/>
  <c r="C13" i="4"/>
  <c r="D9" i="4"/>
  <c r="E9" i="4"/>
  <c r="E8" i="4" s="1"/>
  <c r="F9" i="4"/>
  <c r="G9" i="4"/>
  <c r="C12" i="4"/>
  <c r="C56" i="6" l="1"/>
  <c r="E48" i="6"/>
  <c r="D48" i="6"/>
  <c r="F48" i="6"/>
  <c r="C9" i="4"/>
  <c r="C23" i="4"/>
  <c r="C66" i="6"/>
  <c r="C49" i="6"/>
  <c r="C48" i="6" s="1"/>
  <c r="C71" i="6"/>
  <c r="C12" i="6"/>
  <c r="C11" i="6" s="1"/>
  <c r="E12" i="6"/>
  <c r="E11" i="6" s="1"/>
  <c r="D12" i="6"/>
  <c r="D11" i="6" s="1"/>
  <c r="G12" i="6"/>
  <c r="G11" i="6" s="1"/>
  <c r="F12" i="6"/>
  <c r="F11" i="6" s="1"/>
  <c r="G10" i="6" l="1"/>
  <c r="G9" i="6" s="1"/>
  <c r="E10" i="6"/>
  <c r="E9" i="6" s="1"/>
  <c r="C10" i="6"/>
  <c r="C9" i="6" s="1"/>
  <c r="F10" i="6"/>
  <c r="F9" i="6" s="1"/>
  <c r="D10" i="6"/>
  <c r="D9" i="6" s="1"/>
  <c r="J14" i="2" l="1"/>
  <c r="I14" i="2"/>
  <c r="H14" i="2"/>
  <c r="G14" i="2"/>
  <c r="F14" i="2"/>
  <c r="J11" i="2"/>
  <c r="I11" i="2"/>
  <c r="H11" i="2"/>
  <c r="G11" i="2"/>
  <c r="F11" i="2"/>
  <c r="C21" i="6"/>
  <c r="C20" i="6" s="1"/>
  <c r="C19" i="6" s="1"/>
  <c r="C26" i="6"/>
  <c r="C25" i="6" s="1"/>
  <c r="C24" i="6" s="1"/>
  <c r="C32" i="6"/>
  <c r="C31" i="6" s="1"/>
  <c r="C30" i="6" s="1"/>
  <c r="C40" i="6"/>
  <c r="C39" i="6" s="1"/>
  <c r="C47" i="6"/>
  <c r="C55" i="6"/>
  <c r="C54" i="6" s="1"/>
  <c r="C62" i="6"/>
  <c r="C61" i="6" s="1"/>
  <c r="C65" i="6"/>
  <c r="C76" i="6"/>
  <c r="C79" i="6"/>
  <c r="C82" i="6"/>
  <c r="C91" i="6"/>
  <c r="C90" i="6" s="1"/>
  <c r="G91" i="6"/>
  <c r="G90" i="6" s="1"/>
  <c r="F91" i="6"/>
  <c r="F90" i="6" s="1"/>
  <c r="E91" i="6"/>
  <c r="E90" i="6" s="1"/>
  <c r="D91" i="6"/>
  <c r="D90" i="6" s="1"/>
  <c r="G82" i="6"/>
  <c r="F82" i="6"/>
  <c r="E82" i="6"/>
  <c r="D82" i="6"/>
  <c r="G79" i="6"/>
  <c r="F79" i="6"/>
  <c r="E79" i="6"/>
  <c r="D79" i="6"/>
  <c r="G76" i="6"/>
  <c r="F76" i="6"/>
  <c r="E76" i="6"/>
  <c r="D76" i="6"/>
  <c r="G62" i="6"/>
  <c r="G61" i="6" s="1"/>
  <c r="F62" i="6"/>
  <c r="F61" i="6" s="1"/>
  <c r="E62" i="6"/>
  <c r="E61" i="6" s="1"/>
  <c r="D62" i="6"/>
  <c r="D61" i="6" s="1"/>
  <c r="G55" i="6"/>
  <c r="G54" i="6" s="1"/>
  <c r="F55" i="6"/>
  <c r="F54" i="6" s="1"/>
  <c r="E55" i="6"/>
  <c r="E54" i="6" s="1"/>
  <c r="D55" i="6"/>
  <c r="D54" i="6" s="1"/>
  <c r="G47" i="6"/>
  <c r="F47" i="6"/>
  <c r="E47" i="6"/>
  <c r="D47" i="6"/>
  <c r="G41" i="6"/>
  <c r="G40" i="6" s="1"/>
  <c r="G39" i="6" s="1"/>
  <c r="F41" i="6"/>
  <c r="F40" i="6" s="1"/>
  <c r="F39" i="6" s="1"/>
  <c r="E41" i="6"/>
  <c r="E40" i="6" s="1"/>
  <c r="E39" i="6" s="1"/>
  <c r="D41" i="6"/>
  <c r="D40" i="6" s="1"/>
  <c r="D39" i="6" s="1"/>
  <c r="G37" i="6"/>
  <c r="G36" i="6" s="1"/>
  <c r="G35" i="6" s="1"/>
  <c r="F37" i="6"/>
  <c r="F36" i="6" s="1"/>
  <c r="F35" i="6" s="1"/>
  <c r="E37" i="6"/>
  <c r="E36" i="6" s="1"/>
  <c r="E35" i="6" s="1"/>
  <c r="D37" i="6"/>
  <c r="D36" i="6" s="1"/>
  <c r="D35" i="6" s="1"/>
  <c r="G32" i="6"/>
  <c r="G31" i="6" s="1"/>
  <c r="G30" i="6" s="1"/>
  <c r="F32" i="6"/>
  <c r="F31" i="6" s="1"/>
  <c r="F30" i="6" s="1"/>
  <c r="E32" i="6"/>
  <c r="E31" i="6" s="1"/>
  <c r="E30" i="6" s="1"/>
  <c r="D32" i="6"/>
  <c r="D31" i="6" s="1"/>
  <c r="D30" i="6" s="1"/>
  <c r="G26" i="6"/>
  <c r="G25" i="6" s="1"/>
  <c r="G24" i="6" s="1"/>
  <c r="F26" i="6"/>
  <c r="F25" i="6" s="1"/>
  <c r="F24" i="6" s="1"/>
  <c r="E26" i="6"/>
  <c r="E25" i="6" s="1"/>
  <c r="E24" i="6" s="1"/>
  <c r="D26" i="6"/>
  <c r="D25" i="6" s="1"/>
  <c r="D24" i="6" s="1"/>
  <c r="G21" i="6"/>
  <c r="G20" i="6" s="1"/>
  <c r="G19" i="6" s="1"/>
  <c r="F21" i="6"/>
  <c r="F20" i="6" s="1"/>
  <c r="F19" i="6" s="1"/>
  <c r="E21" i="6"/>
  <c r="E20" i="6" s="1"/>
  <c r="E19" i="6" s="1"/>
  <c r="D21" i="6"/>
  <c r="D20" i="6" s="1"/>
  <c r="D19" i="6" s="1"/>
  <c r="G88" i="4"/>
  <c r="G87" i="4" s="1"/>
  <c r="F88" i="4"/>
  <c r="F87" i="4" s="1"/>
  <c r="E88" i="4"/>
  <c r="E87" i="4" s="1"/>
  <c r="D88" i="4"/>
  <c r="D87" i="4" s="1"/>
  <c r="C88" i="4"/>
  <c r="C87" i="4" s="1"/>
  <c r="G79" i="4"/>
  <c r="F79" i="4"/>
  <c r="E79" i="4"/>
  <c r="D79" i="4"/>
  <c r="C79" i="4"/>
  <c r="D75" i="4"/>
  <c r="C75" i="4"/>
  <c r="G73" i="4"/>
  <c r="F73" i="4"/>
  <c r="E73" i="4"/>
  <c r="D73" i="4"/>
  <c r="C73" i="4"/>
  <c r="G71" i="4"/>
  <c r="F71" i="4"/>
  <c r="E71" i="4"/>
  <c r="D71" i="4"/>
  <c r="C71" i="4"/>
  <c r="G68" i="4"/>
  <c r="F68" i="4"/>
  <c r="E68" i="4"/>
  <c r="D68" i="4"/>
  <c r="C68" i="4"/>
  <c r="G61" i="4"/>
  <c r="F61" i="4"/>
  <c r="E61" i="4"/>
  <c r="D61" i="4"/>
  <c r="C61" i="4"/>
  <c r="G58" i="4"/>
  <c r="F58" i="4"/>
  <c r="E58" i="4"/>
  <c r="D58" i="4"/>
  <c r="C58" i="4"/>
  <c r="G56" i="4"/>
  <c r="F56" i="4"/>
  <c r="E56" i="4"/>
  <c r="D56" i="4"/>
  <c r="C56" i="4"/>
  <c r="G54" i="4"/>
  <c r="F54" i="4"/>
  <c r="E54" i="4"/>
  <c r="D54" i="4"/>
  <c r="C54" i="4"/>
  <c r="G52" i="4"/>
  <c r="F52" i="4"/>
  <c r="E52" i="4"/>
  <c r="D52" i="4"/>
  <c r="C52" i="4"/>
  <c r="G49" i="4"/>
  <c r="F49" i="4"/>
  <c r="E49" i="4"/>
  <c r="D49" i="4"/>
  <c r="C49" i="4"/>
  <c r="D45" i="4"/>
  <c r="C45" i="4"/>
  <c r="G43" i="4"/>
  <c r="F43" i="4"/>
  <c r="E43" i="4"/>
  <c r="D43" i="4"/>
  <c r="C43" i="4"/>
  <c r="G41" i="4"/>
  <c r="F41" i="4"/>
  <c r="E41" i="4"/>
  <c r="D41" i="4"/>
  <c r="C41" i="4"/>
  <c r="G38" i="4"/>
  <c r="F38" i="4"/>
  <c r="E38" i="4"/>
  <c r="D38" i="4"/>
  <c r="C38" i="4"/>
  <c r="G29" i="4"/>
  <c r="G22" i="4" s="1"/>
  <c r="F29" i="4"/>
  <c r="F22" i="4" s="1"/>
  <c r="E29" i="4"/>
  <c r="E22" i="4" s="1"/>
  <c r="D29" i="4"/>
  <c r="D22" i="4" s="1"/>
  <c r="C29" i="4"/>
  <c r="G16" i="4"/>
  <c r="G15" i="4" s="1"/>
  <c r="F16" i="4"/>
  <c r="F15" i="4" s="1"/>
  <c r="E16" i="4"/>
  <c r="D16" i="4"/>
  <c r="D15" i="4" s="1"/>
  <c r="E15" i="4"/>
  <c r="G8" i="4"/>
  <c r="F8" i="4"/>
  <c r="D8" i="4"/>
  <c r="C8" i="4"/>
  <c r="D29" i="6" l="1"/>
  <c r="F29" i="6"/>
  <c r="G29" i="6"/>
  <c r="E29" i="6"/>
  <c r="F17" i="2"/>
  <c r="C17" i="4" s="1"/>
  <c r="C16" i="4" s="1"/>
  <c r="C15" i="4" s="1"/>
  <c r="G17" i="2"/>
  <c r="I17" i="2"/>
  <c r="J17" i="2"/>
  <c r="H17" i="2"/>
  <c r="C29" i="6"/>
  <c r="D78" i="6"/>
  <c r="E78" i="6"/>
  <c r="D18" i="6"/>
  <c r="D17" i="6" s="1"/>
  <c r="C18" i="6"/>
  <c r="C17" i="6" s="1"/>
  <c r="G70" i="6"/>
  <c r="E18" i="6"/>
  <c r="E17" i="6" s="1"/>
  <c r="D70" i="6"/>
  <c r="F18" i="6"/>
  <c r="F17" i="6" s="1"/>
  <c r="G18" i="6"/>
  <c r="G17" i="6" s="1"/>
  <c r="E70" i="6"/>
  <c r="C70" i="6"/>
  <c r="F70" i="6"/>
  <c r="F78" i="6"/>
  <c r="C78" i="6"/>
  <c r="G78" i="6"/>
  <c r="D67" i="4"/>
  <c r="E67" i="4"/>
  <c r="E51" i="4"/>
  <c r="F67" i="4"/>
  <c r="G67" i="4"/>
  <c r="C67" i="4"/>
  <c r="D51" i="4"/>
  <c r="C37" i="4"/>
  <c r="D37" i="4"/>
  <c r="C51" i="4"/>
  <c r="E37" i="4"/>
  <c r="F37" i="4"/>
  <c r="F51" i="4"/>
  <c r="G37" i="4"/>
  <c r="G51" i="4"/>
  <c r="C22" i="4"/>
  <c r="G60" i="6" l="1"/>
  <c r="G28" i="6" s="1"/>
  <c r="G8" i="6" s="1"/>
  <c r="G7" i="6" s="1"/>
  <c r="G6" i="6" s="1"/>
  <c r="E60" i="6"/>
  <c r="F60" i="6"/>
  <c r="D60" i="6"/>
  <c r="D28" i="6" s="1"/>
  <c r="D8" i="6" s="1"/>
  <c r="D7" i="6" s="1"/>
  <c r="D6" i="6" s="1"/>
  <c r="E28" i="6"/>
  <c r="E8" i="6" s="1"/>
  <c r="E7" i="6" s="1"/>
  <c r="E6" i="6" s="1"/>
  <c r="C60" i="6"/>
  <c r="C28" i="6" s="1"/>
  <c r="C8" i="6" s="1"/>
  <c r="C7" i="6" s="1"/>
  <c r="C6" i="6" s="1"/>
  <c r="F28" i="6"/>
  <c r="F8" i="6" s="1"/>
  <c r="F7" i="6" s="1"/>
  <c r="F6" i="6" s="1"/>
  <c r="F43" i="2"/>
  <c r="G40" i="2" s="1"/>
  <c r="G43" i="2" s="1"/>
  <c r="H40" i="2" s="1"/>
  <c r="H43" i="2" s="1"/>
  <c r="I40" i="2" s="1"/>
  <c r="I43" i="2" s="1"/>
  <c r="J40" i="2" s="1"/>
  <c r="J43" i="2" s="1"/>
  <c r="J25" i="2"/>
  <c r="I25" i="2"/>
  <c r="H25" i="2"/>
  <c r="G25" i="2"/>
  <c r="F25" i="2"/>
  <c r="G26" i="2"/>
  <c r="G33" i="2" s="1"/>
  <c r="I26" i="2" l="1"/>
  <c r="I33" i="2" s="1"/>
  <c r="I34" i="2" s="1"/>
  <c r="J26" i="2"/>
  <c r="J33" i="2" s="1"/>
  <c r="J34" i="2" s="1"/>
  <c r="F26" i="2"/>
  <c r="F33" i="2" s="1"/>
  <c r="F34" i="2" s="1"/>
  <c r="H26" i="2"/>
  <c r="H33" i="2" s="1"/>
  <c r="H34" i="2" s="1"/>
  <c r="G34" i="2"/>
</calcChain>
</file>

<file path=xl/sharedStrings.xml><?xml version="1.0" encoding="utf-8"?>
<sst xmlns="http://schemas.openxmlformats.org/spreadsheetml/2006/main" count="320" uniqueCount="164">
  <si>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</si>
  <si>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</si>
  <si>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</si>
  <si>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</si>
  <si>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</si>
  <si>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</si>
  <si>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</si>
  <si>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</si>
  <si>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</si>
  <si>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</si>
  <si>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</si>
  <si>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</si>
  <si>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</si>
  <si>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</si>
  <si>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</si>
  <si>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</si>
  <si>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</si>
  <si>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</si>
  <si>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</si>
  <si>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</si>
  <si>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</si>
  <si>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</si>
  <si>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</si>
  <si>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</si>
  <si>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</si>
  <si>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</si>
  <si>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</si>
  <si>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</si>
  <si>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</si>
  <si>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Prihodi poslovanja</t>
  </si>
  <si>
    <t>Pomoći iz inozemstva i od subjekata unutar općeg proračuna</t>
  </si>
  <si>
    <t>…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</si>
  <si>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</si>
  <si>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</si>
  <si>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</si>
  <si>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</si>
  <si>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</si>
  <si>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</si>
  <si>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</si>
  <si>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</si>
  <si>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</si>
  <si>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</si>
  <si>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</si>
  <si>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</si>
  <si>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</si>
  <si>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</si>
  <si>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</si>
  <si>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</si>
  <si>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</si>
  <si>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</si>
  <si>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</si>
  <si>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</si>
  <si>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</si>
  <si>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</si>
  <si>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</si>
  <si>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</si>
  <si>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</si>
  <si>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</si>
  <si>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</si>
  <si>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od upravnih i administrativnih pristojbi, pristojbi po posebnim propisima i naknadama</t>
  </si>
  <si>
    <t>Prihodi od prodaje proizvoda i robe te pruženih usluga, prihodi od donacija te povrati po protestiranim jamstvima</t>
  </si>
  <si>
    <t>Prihodi iz nadležnog proračuna i od HZZO-a temeljem ugovornih obveza</t>
  </si>
  <si>
    <t>VLASTITI IZVORI UKUPNO</t>
  </si>
  <si>
    <t>Vlastiti izvori</t>
  </si>
  <si>
    <t>Rezultat poslovanja</t>
  </si>
  <si>
    <t>Financijski rashodi</t>
  </si>
  <si>
    <t>Naknade građ. i kućans. na tem. osig i dr. naknade</t>
  </si>
  <si>
    <t>Rashodi za nabavu proizvedene dugotrajne imovine</t>
  </si>
  <si>
    <t>Izvršenje 2023.</t>
  </si>
  <si>
    <t>Tekući plan 2024.</t>
  </si>
  <si>
    <t>Plan za 2025.</t>
  </si>
  <si>
    <t>Projekcija 
za 2026.</t>
  </si>
  <si>
    <t>Projekcija 
za 2027.</t>
  </si>
  <si>
    <t xml:space="preserve">  11 Opći prihodi i primici</t>
  </si>
  <si>
    <t>3 Vlastiti prihodi</t>
  </si>
  <si>
    <t xml:space="preserve"> 31 Vlastiti prihodi</t>
  </si>
  <si>
    <t>4 Prihodi za posebne namjene</t>
  </si>
  <si>
    <t xml:space="preserve">  43 Ostali prihodi za posebne namjene</t>
  </si>
  <si>
    <t>5 Pomoći</t>
  </si>
  <si>
    <t xml:space="preserve"> '52 Ministarstvo</t>
  </si>
  <si>
    <t>6 Donacije</t>
  </si>
  <si>
    <t xml:space="preserve">  61 Donacije</t>
  </si>
  <si>
    <t>REZULTAT POSLOVANJA</t>
  </si>
  <si>
    <t xml:space="preserve"> '54  JLS</t>
  </si>
  <si>
    <t xml:space="preserve"> Decentralizacija</t>
  </si>
  <si>
    <t xml:space="preserve"> Vlastiti prihodi</t>
  </si>
  <si>
    <t xml:space="preserve"> Pomoći</t>
  </si>
  <si>
    <t xml:space="preserve"> Ministarstvo</t>
  </si>
  <si>
    <t xml:space="preserve"> JLS</t>
  </si>
  <si>
    <t xml:space="preserve"> Donacije</t>
  </si>
  <si>
    <t>UKUPNI RASHODI</t>
  </si>
  <si>
    <t>09</t>
  </si>
  <si>
    <t>091</t>
  </si>
  <si>
    <t>096</t>
  </si>
  <si>
    <t xml:space="preserve"> Obrazovanje</t>
  </si>
  <si>
    <t>Predškolsko i osnovno obrazovanje</t>
  </si>
  <si>
    <t xml:space="preserve"> Dodatne usluge u obrazovanju</t>
  </si>
  <si>
    <t>Glavni program J01</t>
  </si>
  <si>
    <t>Program J011017</t>
  </si>
  <si>
    <t>Aktivnost J011017A101701</t>
  </si>
  <si>
    <t>Redovni poslovi ustanova zakonskog standarda</t>
  </si>
  <si>
    <t>Izvor financiranja 1.3.</t>
  </si>
  <si>
    <t>Decentralizacija</t>
  </si>
  <si>
    <t xml:space="preserve"> Aktivnost J011017T101701</t>
  </si>
  <si>
    <t>Oprema, informat.,nabava pomagala-OŠ</t>
  </si>
  <si>
    <t xml:space="preserve"> Program J011020</t>
  </si>
  <si>
    <t>DOPUNSKI NASTAVNI I VANNASTAVNI PROGRAM ŠKOLA I OBRAZOVNIH INSTITUCIJA</t>
  </si>
  <si>
    <t xml:space="preserve"> Aktivnost J011020A102001</t>
  </si>
  <si>
    <t>Dopunski nastavni i vannastavni program škola i obrazovnih institucija</t>
  </si>
  <si>
    <t xml:space="preserve"> Aktivnost J011020T102004 / J011020T102007</t>
  </si>
  <si>
    <t>Baltazar 7 / 8</t>
  </si>
  <si>
    <t>Izvor financiranja 1.1.</t>
  </si>
  <si>
    <t>Tekući projekt T103022 Zalogajček</t>
  </si>
  <si>
    <t>Zalogajček 7</t>
  </si>
  <si>
    <t xml:space="preserve"> Aktivnost J011020A102006</t>
  </si>
  <si>
    <t>Program građanskog odgoja u školama</t>
  </si>
  <si>
    <t xml:space="preserve"> Aktivnost J011020T102001</t>
  </si>
  <si>
    <t>Dopunska sredstva za materijalne rashode i opremu škola</t>
  </si>
  <si>
    <t>Aktivnost J011020A102001</t>
  </si>
  <si>
    <t>Aktivnost J011020A102002</t>
  </si>
  <si>
    <t>Financiranje-ostali rashodi OŠ</t>
  </si>
  <si>
    <t>Izvor financiranja 3.1.</t>
  </si>
  <si>
    <t>Izvor financiranja 4.3.</t>
  </si>
  <si>
    <t>Posebne namjene</t>
  </si>
  <si>
    <t>Izvor financiranja 5.2.</t>
  </si>
  <si>
    <t>Ministarstvo</t>
  </si>
  <si>
    <t>Izvor financiranja 5.4..</t>
  </si>
  <si>
    <t>JLS</t>
  </si>
  <si>
    <t>Donacije</t>
  </si>
  <si>
    <t>Izvor financiranja 6.1.</t>
  </si>
  <si>
    <t>Plan 2025.</t>
  </si>
  <si>
    <t>Projekcija proračuna
za 2026.</t>
  </si>
  <si>
    <t>Projekcija proračuna
za 2027.</t>
  </si>
  <si>
    <t>Socijalna skrb</t>
  </si>
  <si>
    <t>Socijalna zaštita-iznad standarda</t>
  </si>
  <si>
    <t>Pomoć obiteljima i samcima</t>
  </si>
  <si>
    <t>Glavni program B01</t>
  </si>
  <si>
    <t>Program B01 1001</t>
  </si>
  <si>
    <t xml:space="preserve"> Aktivnost B011001A102000</t>
  </si>
  <si>
    <t>Razdjel 006</t>
  </si>
  <si>
    <t>Glava 00602</t>
  </si>
  <si>
    <t>Upravni odjel za obrazovanje, kulturu, šport i tehničku kulturu</t>
  </si>
  <si>
    <t>Ustanove u obrazovanju</t>
  </si>
  <si>
    <t>Proračunski korisnik 0060242049</t>
  </si>
  <si>
    <t>Osnovna škola Belec</t>
  </si>
  <si>
    <t>Obrazovanje</t>
  </si>
  <si>
    <t>Osnovno obrazovanje zakonski standard</t>
  </si>
  <si>
    <t>Prihodi od imovine</t>
  </si>
  <si>
    <t>Rashodi za donacije, kazne, naknade šteta i kapitalne pomoći</t>
  </si>
  <si>
    <t>Izvor  1.1.</t>
  </si>
  <si>
    <t>Aktivnost J011020K102001</t>
  </si>
  <si>
    <t>KLASA:</t>
  </si>
  <si>
    <t>URBROJ:</t>
  </si>
  <si>
    <t>OSNOVNA ŠKOLA BELEC</t>
  </si>
  <si>
    <t>Belec 50,49254 Belec</t>
  </si>
  <si>
    <t>400-02/24-01/02</t>
  </si>
  <si>
    <t>MZO-EU</t>
  </si>
  <si>
    <t>Izvor financiranja 5.7.</t>
  </si>
  <si>
    <t>Ministarstvo - prijenos EU</t>
  </si>
  <si>
    <t xml:space="preserve"> FINANCIJSKI  PLAN  OSNOVNE ŠKOLE BELEC ZA 2025. GODINU I PROJEKCIJA ZA 2026. I 2027. GODINU</t>
  </si>
  <si>
    <t>2140-85-24-6</t>
  </si>
  <si>
    <t>U Belcu, 17.12.2024.</t>
  </si>
  <si>
    <t>Predsjednica školskog odbora</t>
  </si>
  <si>
    <t>Nevenka Puklin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</si>
</sst>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  <family val="2"/>
      <charset val="238"/>
    </font>
    <font>
      <sz val="10"/>
      <name val="Times New Roman"/>
      <family val="1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16" fillId="2" borderId="0" xfId="3" quotePrefix="1" applyFont="1" applyFill="1" applyAlignment="1">
      <alignment horizontal="left" vertical="center" indent="2"/>
    </xf>
    <xf numFmtId="0" fontId="22" fillId="2" borderId="0" xfId="3" quotePrefix="1" applyFont="1" applyFill="1" applyAlignment="1">
      <alignment horizontal="left" vertical="center" wrapText="1"/>
    </xf>
    <xf numFmtId="3" fontId="8" fillId="2" borderId="0" xfId="3" applyNumberFormat="1" applyFont="1" applyFill="1" applyAlignment="1">
      <alignment horizontal="right"/>
    </xf>
    <xf numFmtId="0" fontId="16" fillId="2" borderId="0" xfId="3" applyFont="1" applyFill="1" applyAlignment="1">
      <alignment horizontal="left" vertical="center" wrapText="1" indent="2"/>
    </xf>
    <xf numFmtId="0" fontId="22" fillId="2" borderId="0" xfId="3" quotePrefix="1" applyFont="1" applyFill="1" applyAlignment="1">
      <alignment horizontal="left" vertical="center"/>
    </xf>
    <xf numFmtId="3" fontId="8" fillId="2" borderId="0" xfId="3" applyNumberFormat="1" applyFont="1" applyFill="1" applyAlignment="1">
      <alignment horizontal="right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3" fontId="23" fillId="0" borderId="5" xfId="0" applyNumberFormat="1" applyFont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quotePrefix="1" applyFont="1" applyFill="1" applyBorder="1" applyAlignment="1">
      <alignment horizontal="left" vertical="center"/>
    </xf>
    <xf numFmtId="0" fontId="26" fillId="2" borderId="4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/>
    </xf>
    <xf numFmtId="4" fontId="23" fillId="2" borderId="4" xfId="0" applyNumberFormat="1" applyFont="1" applyFill="1" applyBorder="1" applyAlignment="1">
      <alignment horizontal="right"/>
    </xf>
    <xf numFmtId="0" fontId="26" fillId="0" borderId="4" xfId="0" applyFont="1" applyBorder="1" applyAlignment="1">
      <alignment wrapText="1"/>
    </xf>
    <xf numFmtId="0" fontId="24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0" fontId="28" fillId="2" borderId="4" xfId="0" quotePrefix="1" applyFont="1" applyFill="1" applyBorder="1" applyAlignment="1">
      <alignment horizontal="left" vertical="center"/>
    </xf>
    <xf numFmtId="4" fontId="29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30" fillId="2" borderId="4" xfId="0" applyNumberFormat="1" applyFont="1" applyFill="1" applyBorder="1" applyAlignment="1">
      <alignment horizontal="right"/>
    </xf>
    <xf numFmtId="4" fontId="30" fillId="2" borderId="4" xfId="0" applyNumberFormat="1" applyFont="1" applyFill="1" applyBorder="1" applyAlignment="1">
      <alignment horizontal="right"/>
    </xf>
    <xf numFmtId="3" fontId="31" fillId="2" borderId="4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0" fontId="28" fillId="2" borderId="4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 wrapText="1"/>
    </xf>
    <xf numFmtId="4" fontId="32" fillId="2" borderId="4" xfId="0" applyNumberFormat="1" applyFont="1" applyFill="1" applyBorder="1" applyAlignment="1">
      <alignment horizontal="right"/>
    </xf>
    <xf numFmtId="0" fontId="33" fillId="2" borderId="4" xfId="3" quotePrefix="1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4" fontId="23" fillId="2" borderId="5" xfId="0" applyNumberFormat="1" applyFont="1" applyFill="1" applyBorder="1" applyAlignment="1">
      <alignment horizontal="right" vertical="center" wrapText="1"/>
    </xf>
    <xf numFmtId="4" fontId="31" fillId="2" borderId="5" xfId="0" applyNumberFormat="1" applyFont="1" applyFill="1" applyBorder="1" applyAlignment="1">
      <alignment horizontal="right"/>
    </xf>
    <xf numFmtId="0" fontId="30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4" fontId="32" fillId="2" borderId="5" xfId="0" applyNumberFormat="1" applyFont="1" applyFill="1" applyBorder="1" applyAlignment="1">
      <alignment horizontal="right" wrapText="1"/>
    </xf>
    <xf numFmtId="4" fontId="32" fillId="2" borderId="5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4" fontId="31" fillId="2" borderId="5" xfId="0" applyNumberFormat="1" applyFont="1" applyFill="1" applyBorder="1" applyAlignment="1">
      <alignment horizontal="right" wrapText="1"/>
    </xf>
    <xf numFmtId="4" fontId="29" fillId="2" borderId="5" xfId="0" applyNumberFormat="1" applyFont="1" applyFill="1" applyBorder="1" applyAlignment="1">
      <alignment horizontal="right" wrapText="1"/>
    </xf>
    <xf numFmtId="0" fontId="35" fillId="0" borderId="4" xfId="0" applyFont="1" applyBorder="1"/>
    <xf numFmtId="4" fontId="35" fillId="0" borderId="4" xfId="0" applyNumberFormat="1" applyFont="1" applyBorder="1"/>
    <xf numFmtId="0" fontId="37" fillId="0" borderId="4" xfId="0" applyFont="1" applyBorder="1"/>
    <xf numFmtId="2" fontId="35" fillId="0" borderId="4" xfId="0" applyNumberFormat="1" applyFont="1" applyBorder="1"/>
    <xf numFmtId="4" fontId="36" fillId="0" borderId="4" xfId="0" applyNumberFormat="1" applyFont="1" applyBorder="1"/>
    <xf numFmtId="4" fontId="37" fillId="0" borderId="4" xfId="0" applyNumberFormat="1" applyFont="1" applyBorder="1"/>
    <xf numFmtId="0" fontId="30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left" vertical="center" wrapText="1"/>
    </xf>
    <xf numFmtId="4" fontId="23" fillId="3" borderId="4" xfId="0" applyNumberFormat="1" applyFont="1" applyFill="1" applyBorder="1" applyAlignment="1">
      <alignment horizontal="right"/>
    </xf>
    <xf numFmtId="4" fontId="31" fillId="0" borderId="4" xfId="0" applyNumberFormat="1" applyFont="1" applyBorder="1" applyAlignment="1">
      <alignment horizontal="right"/>
    </xf>
    <xf numFmtId="4" fontId="23" fillId="0" borderId="4" xfId="0" applyNumberFormat="1" applyFont="1" applyBorder="1" applyAlignment="1">
      <alignment horizontal="right"/>
    </xf>
    <xf numFmtId="0" fontId="23" fillId="2" borderId="4" xfId="0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right"/>
    </xf>
    <xf numFmtId="0" fontId="39" fillId="2" borderId="4" xfId="3" applyFont="1" applyFill="1" applyBorder="1" applyAlignment="1">
      <alignment horizontal="center" vertical="center"/>
    </xf>
    <xf numFmtId="4" fontId="23" fillId="2" borderId="5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21" fillId="2" borderId="0" xfId="3" applyFont="1" applyFill="1"/>
    <xf numFmtId="0" fontId="40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1" fillId="2" borderId="4" xfId="3" quotePrefix="1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2" fillId="2" borderId="4" xfId="3" quotePrefix="1" applyFont="1" applyFill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4" fontId="32" fillId="2" borderId="4" xfId="3" quotePrefix="1" applyNumberFormat="1" applyFont="1" applyFill="1" applyBorder="1" applyAlignment="1">
      <alignment horizontal="right" vertical="center" wrapText="1"/>
    </xf>
    <xf numFmtId="2" fontId="37" fillId="0" borderId="4" xfId="0" applyNumberFormat="1" applyFont="1" applyBorder="1"/>
    <xf numFmtId="0" fontId="11" fillId="0" borderId="0" xfId="3" applyFont="1"/>
    <xf numFmtId="0" fontId="45" fillId="0" borderId="0" xfId="3" applyFont="1"/>
    <xf numFmtId="0" fontId="26" fillId="0" borderId="5" xfId="0" applyFont="1" applyBorder="1" applyAlignment="1">
      <alignment horizontal="left" wrapText="1"/>
    </xf>
    <xf numFmtId="4" fontId="31" fillId="2" borderId="4" xfId="3" quotePrefix="1" applyNumberFormat="1" applyFont="1" applyFill="1" applyBorder="1" applyAlignment="1">
      <alignment horizontal="right" vertical="center" wrapText="1"/>
    </xf>
    <xf numFmtId="0" fontId="30" fillId="2" borderId="4" xfId="3" quotePrefix="1" applyFont="1" applyFill="1" applyBorder="1" applyAlignment="1">
      <alignment horizontal="left" vertical="center" wrapText="1"/>
    </xf>
    <xf numFmtId="4" fontId="30" fillId="2" borderId="4" xfId="3" quotePrefix="1" applyNumberFormat="1" applyFont="1" applyFill="1" applyBorder="1" applyAlignment="1">
      <alignment horizontal="right" vertical="center" wrapText="1"/>
    </xf>
    <xf numFmtId="0" fontId="46" fillId="2" borderId="0" xfId="3" applyFont="1" applyFill="1"/>
    <xf numFmtId="2" fontId="32" fillId="2" borderId="4" xfId="0" applyNumberFormat="1" applyFont="1" applyFill="1" applyBorder="1" applyAlignment="1">
      <alignment horizontal="right"/>
    </xf>
    <xf numFmtId="2" fontId="29" fillId="2" borderId="4" xfId="0" applyNumberFormat="1" applyFont="1" applyFill="1" applyBorder="1" applyAlignment="1">
      <alignment horizontal="right"/>
    </xf>
    <xf numFmtId="2" fontId="32" fillId="2" borderId="4" xfId="3" quotePrefix="1" applyNumberFormat="1" applyFont="1" applyFill="1" applyBorder="1" applyAlignment="1">
      <alignment horizontal="right" vertical="center" wrapText="1"/>
    </xf>
    <xf numFmtId="0" fontId="36" fillId="2" borderId="4" xfId="0" applyFont="1" applyFill="1" applyBorder="1"/>
    <xf numFmtId="0" fontId="34" fillId="2" borderId="5" xfId="0" applyFont="1" applyFill="1" applyBorder="1" applyAlignment="1">
      <alignment horizontal="left" vertical="center" wrapText="1"/>
    </xf>
    <xf numFmtId="0" fontId="31" fillId="2" borderId="5" xfId="3" quotePrefix="1" applyFont="1" applyFill="1" applyBorder="1" applyAlignment="1">
      <alignment horizontal="left" vertical="center" wrapText="1"/>
    </xf>
    <xf numFmtId="4" fontId="35" fillId="2" borderId="4" xfId="0" applyNumberFormat="1" applyFont="1" applyFill="1" applyBorder="1"/>
    <xf numFmtId="4" fontId="36" fillId="2" borderId="4" xfId="0" applyNumberFormat="1" applyFont="1" applyFill="1" applyBorder="1"/>
    <xf numFmtId="4" fontId="37" fillId="2" borderId="4" xfId="0" applyNumberFormat="1" applyFont="1" applyFill="1" applyBorder="1"/>
    <xf numFmtId="0" fontId="37" fillId="2" borderId="4" xfId="0" applyFont="1" applyFill="1" applyBorder="1"/>
    <xf numFmtId="4" fontId="34" fillId="2" borderId="4" xfId="0" applyNumberFormat="1" applyFont="1" applyFill="1" applyBorder="1"/>
    <xf numFmtId="4" fontId="44" fillId="2" borderId="4" xfId="0" applyNumberFormat="1" applyFont="1" applyFill="1" applyBorder="1"/>
    <xf numFmtId="2" fontId="36" fillId="2" borderId="4" xfId="0" applyNumberFormat="1" applyFont="1" applyFill="1" applyBorder="1"/>
    <xf numFmtId="2" fontId="37" fillId="2" borderId="4" xfId="0" applyNumberFormat="1" applyFont="1" applyFill="1" applyBorder="1"/>
    <xf numFmtId="0" fontId="33" fillId="2" borderId="4" xfId="3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quotePrefix="1" applyFont="1" applyFill="1" applyBorder="1" applyAlignment="1">
      <alignment horizontal="center" vertical="center"/>
    </xf>
    <xf numFmtId="0" fontId="26" fillId="2" borderId="4" xfId="0" quotePrefix="1" applyFont="1" applyFill="1" applyBorder="1" applyAlignment="1">
      <alignment horizontal="center" vertical="center"/>
    </xf>
    <xf numFmtId="0" fontId="47" fillId="0" borderId="0" xfId="0" applyFont="1"/>
    <xf numFmtId="0" fontId="48" fillId="0" borderId="0" xfId="3" applyFont="1" applyAlignment="1">
      <alignment horizontal="left" vertical="center"/>
    </xf>
    <xf numFmtId="0" fontId="49" fillId="0" borderId="0" xfId="0" applyFont="1"/>
    <xf numFmtId="0" fontId="35" fillId="0" borderId="0" xfId="3" applyFont="1"/>
    <xf numFmtId="4" fontId="23" fillId="2" borderId="4" xfId="0" applyNumberFormat="1" applyFont="1" applyFill="1" applyBorder="1" applyAlignment="1">
      <alignment horizontal="right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Font="1" applyFill="1" applyBorder="1" applyAlignment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  <xf numFmtId="0" fontId="50" fillId="0" borderId="0" xfId="1" applyFont="1"/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ANA%20KOVA&#268;EC\2023\IZVR&#352;ENJE%20FINANCIJSKOIH%20PLANOVA%202023\Godi&#353;nji%20izvje&#353;taj%20o%20izvr&#353;enju%20financijskog%20plana%20%20za%202023.%20godinu.xlsx" TargetMode="External"/><Relationship Id="rId1" Type="http://schemas.openxmlformats.org/officeDocument/2006/relationships/externalLinkPath" Target="ANA%20KOVA&#268;EC/2023/IZVR&#352;ENJE%20FINANCIJSKOIH%20PLANOVA%202023/Godi&#353;nji%20izvje&#353;taj%20o%20izvr&#353;enju%20financijskog%20plana%20%20za%202023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"/>
      <sheetName val=" Račun prihoda i rashoda"/>
      <sheetName val="Rashodi prema izvorima finan"/>
      <sheetName val="Rashodi prema funkcijskoj k "/>
      <sheetName val="Račun financiranja"/>
      <sheetName val="Račun fin prema izvorima f"/>
      <sheetName val="POSEBNI DIO"/>
    </sheetNames>
    <sheetDataSet>
      <sheetData sheetId="0"/>
      <sheetData sheetId="1">
        <row r="23">
          <cell r="K23">
            <v>12354.24</v>
          </cell>
        </row>
        <row r="26">
          <cell r="K26">
            <v>630.46999999999991</v>
          </cell>
        </row>
        <row r="32">
          <cell r="K32">
            <v>50084.36</v>
          </cell>
        </row>
        <row r="42">
          <cell r="K42">
            <v>476750.17</v>
          </cell>
        </row>
        <row r="52">
          <cell r="K52">
            <v>101547.64</v>
          </cell>
        </row>
        <row r="81">
          <cell r="K81">
            <v>562.48</v>
          </cell>
        </row>
        <row r="85">
          <cell r="K85">
            <v>178.47</v>
          </cell>
        </row>
        <row r="88">
          <cell r="K88">
            <v>284</v>
          </cell>
        </row>
        <row r="92">
          <cell r="K92">
            <v>9223.25</v>
          </cell>
        </row>
      </sheetData>
      <sheetData sheetId="2">
        <row r="8">
          <cell r="G8">
            <v>27494.82</v>
          </cell>
        </row>
        <row r="9">
          <cell r="G9">
            <v>25244</v>
          </cell>
        </row>
        <row r="11">
          <cell r="G11">
            <v>593.29999999999995</v>
          </cell>
        </row>
        <row r="12">
          <cell r="G12">
            <v>37.18</v>
          </cell>
        </row>
        <row r="15">
          <cell r="G15">
            <v>12354.24</v>
          </cell>
        </row>
        <row r="17">
          <cell r="G17">
            <v>522163.25</v>
          </cell>
        </row>
        <row r="18">
          <cell r="G18">
            <v>3982</v>
          </cell>
        </row>
        <row r="21">
          <cell r="G21">
            <v>27468.33</v>
          </cell>
        </row>
        <row r="22">
          <cell r="G22">
            <v>25244</v>
          </cell>
        </row>
        <row r="24">
          <cell r="G24">
            <v>525.70000000000005</v>
          </cell>
        </row>
        <row r="26">
          <cell r="G26">
            <v>126.31</v>
          </cell>
        </row>
        <row r="28">
          <cell r="G28">
            <v>12796.69</v>
          </cell>
        </row>
        <row r="30">
          <cell r="G30">
            <v>522384.98</v>
          </cell>
        </row>
        <row r="31">
          <cell r="G31">
            <v>0</v>
          </cell>
        </row>
      </sheetData>
      <sheetData sheetId="3">
        <row r="8">
          <cell r="G8">
            <v>558403.18000000005</v>
          </cell>
        </row>
        <row r="9">
          <cell r="G9">
            <v>30142.83</v>
          </cell>
        </row>
      </sheetData>
      <sheetData sheetId="4"/>
      <sheetData sheetId="5"/>
      <sheetData sheetId="6">
        <row r="14">
          <cell r="B14">
            <v>3</v>
          </cell>
        </row>
        <row r="15">
          <cell r="B15">
            <v>32</v>
          </cell>
          <cell r="G15">
            <v>1638.12</v>
          </cell>
        </row>
        <row r="22">
          <cell r="G22">
            <v>1016.34</v>
          </cell>
        </row>
        <row r="32">
          <cell r="G32">
            <v>75</v>
          </cell>
        </row>
        <row r="35">
          <cell r="G35">
            <v>315.76</v>
          </cell>
        </row>
        <row r="43">
          <cell r="G43">
            <v>464.47</v>
          </cell>
        </row>
        <row r="46">
          <cell r="C46" t="str">
            <v>Dopunska sredstva za izgradnju, dogradnju i adaptaciju škola</v>
          </cell>
        </row>
        <row r="47">
          <cell r="B47" t="str">
            <v>Izvor</v>
          </cell>
          <cell r="C47" t="str">
            <v>1.1.Opći prihodi i primici</v>
          </cell>
        </row>
        <row r="48">
          <cell r="B48">
            <v>3</v>
          </cell>
          <cell r="C48" t="str">
            <v>Rashodi poslovanja</v>
          </cell>
        </row>
        <row r="49">
          <cell r="B49">
            <v>32</v>
          </cell>
          <cell r="C49" t="str">
            <v>Materijalni rashodi</v>
          </cell>
          <cell r="G49">
            <v>2500</v>
          </cell>
        </row>
        <row r="55">
          <cell r="G55">
            <v>14385.12</v>
          </cell>
        </row>
        <row r="79">
          <cell r="G79">
            <v>118.11</v>
          </cell>
        </row>
        <row r="85">
          <cell r="G85">
            <v>5423.04</v>
          </cell>
        </row>
        <row r="92">
          <cell r="G92">
            <v>350.45</v>
          </cell>
        </row>
        <row r="98">
          <cell r="G98">
            <v>1181.92</v>
          </cell>
        </row>
        <row r="106">
          <cell r="G106">
            <v>22479.77</v>
          </cell>
        </row>
        <row r="131">
          <cell r="G131">
            <v>444.37</v>
          </cell>
        </row>
        <row r="137">
          <cell r="G137">
            <v>2319.86</v>
          </cell>
        </row>
        <row r="145">
          <cell r="G145">
            <v>525.70000000000005</v>
          </cell>
        </row>
        <row r="152">
          <cell r="G152">
            <v>126.31</v>
          </cell>
        </row>
        <row r="161">
          <cell r="G161">
            <v>12634.59</v>
          </cell>
        </row>
        <row r="174">
          <cell r="G174">
            <v>159.34</v>
          </cell>
        </row>
        <row r="177">
          <cell r="G177">
            <v>2.76</v>
          </cell>
        </row>
        <row r="182">
          <cell r="G182">
            <v>471252.13</v>
          </cell>
        </row>
        <row r="191">
          <cell r="G191">
            <v>44945.429999999993</v>
          </cell>
        </row>
        <row r="202">
          <cell r="G202">
            <v>19.13</v>
          </cell>
        </row>
        <row r="205">
          <cell r="G205">
            <v>281.24</v>
          </cell>
        </row>
        <row r="211">
          <cell r="G211">
            <v>5887.05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3" zoomScaleNormal="100" workbookViewId="0">
      <selection activeCell="I53" sqref="I53"/>
    </sheetView>
  </sheetViews>
  <sheetFormatPr defaultColWidth="8.85546875" defaultRowHeight="15" x14ac:dyDescent="0.25"/>
  <cols>
    <col min="1" max="1" width="11" style="1" customWidth="1"/>
    <col min="2" max="4" width="8.85546875" style="1"/>
    <col min="5" max="5" width="25.28515625" style="1" customWidth="1"/>
    <col min="6" max="6" width="23.5703125" style="1" customWidth="1"/>
    <col min="7" max="7" width="23.140625" style="1" customWidth="1"/>
    <col min="8" max="8" width="23.7109375" style="1" customWidth="1"/>
    <col min="9" max="9" width="22.85546875" style="1" customWidth="1"/>
    <col min="10" max="10" width="24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6" t="s">
        <v>153</v>
      </c>
    </row>
    <row r="2" spans="1:10" ht="15.75" x14ac:dyDescent="0.25">
      <c r="A2" s="168" t="s">
        <v>154</v>
      </c>
    </row>
    <row r="3" spans="1:10" s="2" customFormat="1" ht="51" customHeight="1" x14ac:dyDescent="0.25">
      <c r="A3" s="187" t="s">
        <v>159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0" s="2" customFormat="1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15.75" x14ac:dyDescent="0.25">
      <c r="A5" s="188" t="s">
        <v>0</v>
      </c>
      <c r="B5" s="188"/>
      <c r="C5" s="188"/>
      <c r="D5" s="188"/>
      <c r="E5" s="188"/>
      <c r="F5" s="188"/>
      <c r="G5" s="188"/>
      <c r="H5" s="188"/>
      <c r="I5" s="189"/>
      <c r="J5" s="189"/>
    </row>
    <row r="6" spans="1:10" s="2" customFormat="1" ht="18.75" x14ac:dyDescent="0.25">
      <c r="A6" s="3"/>
      <c r="B6" s="3"/>
      <c r="C6" s="3"/>
      <c r="D6" s="3"/>
      <c r="E6" s="3"/>
      <c r="F6" s="3"/>
      <c r="G6" s="3"/>
      <c r="H6" s="3"/>
      <c r="I6" s="4"/>
      <c r="J6" s="4"/>
    </row>
    <row r="7" spans="1:10" s="2" customFormat="1" ht="18" customHeight="1" x14ac:dyDescent="0.25">
      <c r="A7" s="188" t="s">
        <v>14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s="2" customFormat="1" ht="18.75" x14ac:dyDescent="0.3">
      <c r="A8" s="5"/>
      <c r="B8" s="6"/>
      <c r="C8" s="6"/>
      <c r="D8" s="6"/>
      <c r="E8" s="7"/>
      <c r="F8" s="8"/>
      <c r="G8" s="8"/>
      <c r="H8" s="8"/>
      <c r="I8" s="8"/>
      <c r="J8" s="9"/>
    </row>
    <row r="9" spans="1:10" s="2" customFormat="1" ht="25.5" x14ac:dyDescent="0.25">
      <c r="A9" s="191" t="s">
        <v>12</v>
      </c>
      <c r="B9" s="192"/>
      <c r="C9" s="192"/>
      <c r="D9" s="192"/>
      <c r="E9" s="192"/>
      <c r="F9" s="124" t="s">
        <v>68</v>
      </c>
      <c r="G9" s="124" t="s">
        <v>69</v>
      </c>
      <c r="H9" s="124" t="s">
        <v>130</v>
      </c>
      <c r="I9" s="124" t="s">
        <v>131</v>
      </c>
      <c r="J9" s="124" t="s">
        <v>132</v>
      </c>
    </row>
    <row r="10" spans="1:10" s="32" customFormat="1" ht="12" customHeight="1" x14ac:dyDescent="0.25">
      <c r="A10" s="182">
        <v>1</v>
      </c>
      <c r="B10" s="182"/>
      <c r="C10" s="182"/>
      <c r="D10" s="182"/>
      <c r="E10" s="182"/>
      <c r="F10" s="59">
        <v>2</v>
      </c>
      <c r="G10" s="59">
        <v>3</v>
      </c>
      <c r="H10" s="60">
        <v>4</v>
      </c>
      <c r="I10" s="60">
        <v>5</v>
      </c>
      <c r="J10" s="60">
        <v>6</v>
      </c>
    </row>
    <row r="11" spans="1:10" s="2" customFormat="1" x14ac:dyDescent="0.25">
      <c r="A11" s="183" t="s">
        <v>3</v>
      </c>
      <c r="B11" s="181"/>
      <c r="C11" s="181"/>
      <c r="D11" s="181"/>
      <c r="E11" s="193"/>
      <c r="F11" s="121">
        <f>F12+F13</f>
        <v>591868.79</v>
      </c>
      <c r="G11" s="121">
        <f t="shared" ref="G11:J11" si="0">G12+G13</f>
        <v>847918.23</v>
      </c>
      <c r="H11" s="121">
        <f t="shared" si="0"/>
        <v>998795.3</v>
      </c>
      <c r="I11" s="121">
        <f t="shared" si="0"/>
        <v>909795.3</v>
      </c>
      <c r="J11" s="121">
        <f t="shared" si="0"/>
        <v>903050.66</v>
      </c>
    </row>
    <row r="12" spans="1:10" s="2" customFormat="1" x14ac:dyDescent="0.25">
      <c r="A12" s="196" t="s">
        <v>1</v>
      </c>
      <c r="B12" s="197"/>
      <c r="C12" s="197"/>
      <c r="D12" s="197"/>
      <c r="E12" s="195"/>
      <c r="F12" s="122">
        <v>591868.79</v>
      </c>
      <c r="G12" s="123">
        <v>847918.23</v>
      </c>
      <c r="H12" s="123">
        <v>998795.3</v>
      </c>
      <c r="I12" s="123">
        <v>909795.3</v>
      </c>
      <c r="J12" s="123">
        <v>903050.66</v>
      </c>
    </row>
    <row r="13" spans="1:10" s="2" customFormat="1" x14ac:dyDescent="0.25">
      <c r="A13" s="194" t="s">
        <v>2</v>
      </c>
      <c r="B13" s="195"/>
      <c r="C13" s="195"/>
      <c r="D13" s="195"/>
      <c r="E13" s="195"/>
      <c r="F13" s="123"/>
      <c r="G13" s="123"/>
      <c r="H13" s="123"/>
      <c r="I13" s="123"/>
      <c r="J13" s="123"/>
    </row>
    <row r="14" spans="1:10" s="2" customFormat="1" x14ac:dyDescent="0.25">
      <c r="A14" s="12" t="s">
        <v>6</v>
      </c>
      <c r="B14" s="30"/>
      <c r="C14" s="30"/>
      <c r="D14" s="30"/>
      <c r="E14" s="30"/>
      <c r="F14" s="121">
        <f>F15+F16</f>
        <v>588546.01</v>
      </c>
      <c r="G14" s="121">
        <f t="shared" ref="G14:J14" si="1">G15+G16</f>
        <v>853380.23</v>
      </c>
      <c r="H14" s="121">
        <f t="shared" si="1"/>
        <v>1003127.3</v>
      </c>
      <c r="I14" s="121">
        <f t="shared" si="1"/>
        <v>914127.3</v>
      </c>
      <c r="J14" s="121">
        <f t="shared" si="1"/>
        <v>907382.66</v>
      </c>
    </row>
    <row r="15" spans="1:10" s="2" customFormat="1" x14ac:dyDescent="0.25">
      <c r="A15" s="198" t="s">
        <v>4</v>
      </c>
      <c r="B15" s="197"/>
      <c r="C15" s="197"/>
      <c r="D15" s="197"/>
      <c r="E15" s="197"/>
      <c r="F15" s="122">
        <v>579322.76</v>
      </c>
      <c r="G15" s="123">
        <v>841198.23</v>
      </c>
      <c r="H15" s="123">
        <v>898427.3</v>
      </c>
      <c r="I15" s="123">
        <v>898427.3</v>
      </c>
      <c r="J15" s="123">
        <v>891682.66</v>
      </c>
    </row>
    <row r="16" spans="1:10" s="2" customFormat="1" x14ac:dyDescent="0.25">
      <c r="A16" s="194" t="s">
        <v>5</v>
      </c>
      <c r="B16" s="195"/>
      <c r="C16" s="195"/>
      <c r="D16" s="195"/>
      <c r="E16" s="195"/>
      <c r="F16" s="122">
        <v>9223.25</v>
      </c>
      <c r="G16" s="123">
        <v>12182</v>
      </c>
      <c r="H16" s="123">
        <v>104700</v>
      </c>
      <c r="I16" s="123">
        <v>15700</v>
      </c>
      <c r="J16" s="123">
        <v>15700</v>
      </c>
    </row>
    <row r="17" spans="1:10" s="2" customFormat="1" x14ac:dyDescent="0.25">
      <c r="A17" s="180" t="s">
        <v>7</v>
      </c>
      <c r="B17" s="181"/>
      <c r="C17" s="181"/>
      <c r="D17" s="181"/>
      <c r="E17" s="181"/>
      <c r="F17" s="121">
        <f>F11-F14</f>
        <v>3322.7800000000279</v>
      </c>
      <c r="G17" s="121">
        <f t="shared" ref="G17:J17" si="2">G11-G14</f>
        <v>-5462</v>
      </c>
      <c r="H17" s="121">
        <f t="shared" si="2"/>
        <v>-4332</v>
      </c>
      <c r="I17" s="121">
        <f t="shared" si="2"/>
        <v>-4332</v>
      </c>
      <c r="J17" s="121">
        <f t="shared" si="2"/>
        <v>-4332</v>
      </c>
    </row>
    <row r="18" spans="1:10" s="2" customFormat="1" ht="18.75" x14ac:dyDescent="0.25">
      <c r="A18" s="3"/>
      <c r="B18" s="14"/>
      <c r="C18" s="14"/>
      <c r="D18" s="14"/>
      <c r="E18" s="14"/>
      <c r="F18" s="14"/>
      <c r="G18" s="14"/>
      <c r="H18" s="15"/>
      <c r="I18" s="15"/>
      <c r="J18" s="15"/>
    </row>
    <row r="19" spans="1:10" s="2" customFormat="1" ht="18" customHeight="1" x14ac:dyDescent="0.25">
      <c r="A19" s="188" t="s">
        <v>15</v>
      </c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s="2" customFormat="1" ht="18.75" x14ac:dyDescent="0.25">
      <c r="A20" s="3"/>
      <c r="B20" s="14"/>
      <c r="C20" s="14"/>
      <c r="D20" s="14"/>
      <c r="E20" s="14"/>
      <c r="F20" s="14"/>
      <c r="G20" s="14"/>
      <c r="H20" s="15"/>
      <c r="I20" s="15"/>
      <c r="J20" s="15"/>
    </row>
    <row r="21" spans="1:10" s="2" customFormat="1" ht="25.5" x14ac:dyDescent="0.25">
      <c r="A21" s="191" t="s">
        <v>12</v>
      </c>
      <c r="B21" s="192"/>
      <c r="C21" s="192"/>
      <c r="D21" s="192"/>
      <c r="E21" s="192"/>
      <c r="F21" s="124" t="s">
        <v>68</v>
      </c>
      <c r="G21" s="124" t="s">
        <v>69</v>
      </c>
      <c r="H21" s="124" t="s">
        <v>130</v>
      </c>
      <c r="I21" s="124" t="s">
        <v>131</v>
      </c>
      <c r="J21" s="124" t="s">
        <v>132</v>
      </c>
    </row>
    <row r="22" spans="1:10" s="32" customFormat="1" ht="12" customHeight="1" x14ac:dyDescent="0.25">
      <c r="A22" s="182">
        <v>1</v>
      </c>
      <c r="B22" s="182"/>
      <c r="C22" s="182"/>
      <c r="D22" s="182"/>
      <c r="E22" s="182"/>
      <c r="F22" s="59">
        <v>2</v>
      </c>
      <c r="G22" s="59">
        <v>3</v>
      </c>
      <c r="H22" s="60">
        <v>4</v>
      </c>
      <c r="I22" s="60">
        <v>5</v>
      </c>
      <c r="J22" s="60">
        <v>6</v>
      </c>
    </row>
    <row r="23" spans="1:10" s="2" customFormat="1" x14ac:dyDescent="0.25">
      <c r="A23" s="194" t="s">
        <v>8</v>
      </c>
      <c r="B23" s="195"/>
      <c r="C23" s="195"/>
      <c r="D23" s="195"/>
      <c r="E23" s="195"/>
      <c r="F23" s="11"/>
      <c r="G23" s="11"/>
      <c r="H23" s="11"/>
      <c r="I23" s="11"/>
      <c r="J23" s="13"/>
    </row>
    <row r="24" spans="1:10" s="2" customFormat="1" x14ac:dyDescent="0.25">
      <c r="A24" s="194" t="s">
        <v>9</v>
      </c>
      <c r="B24" s="195"/>
      <c r="C24" s="195"/>
      <c r="D24" s="195"/>
      <c r="E24" s="195"/>
      <c r="F24" s="11"/>
      <c r="G24" s="11"/>
      <c r="H24" s="11"/>
      <c r="I24" s="11"/>
      <c r="J24" s="13"/>
    </row>
    <row r="25" spans="1:10" s="2" customFormat="1" x14ac:dyDescent="0.25">
      <c r="A25" s="180" t="s">
        <v>10</v>
      </c>
      <c r="B25" s="181"/>
      <c r="C25" s="181"/>
      <c r="D25" s="181"/>
      <c r="E25" s="181"/>
      <c r="F25" s="10">
        <f>F23-F24</f>
        <v>0</v>
      </c>
      <c r="G25" s="10">
        <f t="shared" ref="G25:J25" si="3">G23-G24</f>
        <v>0</v>
      </c>
      <c r="H25" s="10">
        <f t="shared" si="3"/>
        <v>0</v>
      </c>
      <c r="I25" s="10">
        <f t="shared" si="3"/>
        <v>0</v>
      </c>
      <c r="J25" s="10">
        <f t="shared" si="3"/>
        <v>0</v>
      </c>
    </row>
    <row r="26" spans="1:10" s="2" customFormat="1" x14ac:dyDescent="0.25">
      <c r="A26" s="180" t="s">
        <v>11</v>
      </c>
      <c r="B26" s="181"/>
      <c r="C26" s="181"/>
      <c r="D26" s="181"/>
      <c r="E26" s="181"/>
      <c r="F26" s="10">
        <f>F17+F25</f>
        <v>3322.7800000000279</v>
      </c>
      <c r="G26" s="10">
        <f t="shared" ref="G26:J26" si="4">G17+G25</f>
        <v>-5462</v>
      </c>
      <c r="H26" s="10">
        <f t="shared" si="4"/>
        <v>-4332</v>
      </c>
      <c r="I26" s="10">
        <f t="shared" si="4"/>
        <v>-4332</v>
      </c>
      <c r="J26" s="10">
        <f t="shared" si="4"/>
        <v>-4332</v>
      </c>
    </row>
    <row r="27" spans="1:10" s="2" customFormat="1" ht="18.75" x14ac:dyDescent="0.25">
      <c r="A27" s="16"/>
      <c r="B27" s="14"/>
      <c r="C27" s="14"/>
      <c r="D27" s="14"/>
      <c r="E27" s="14"/>
      <c r="F27" s="14"/>
      <c r="G27" s="14"/>
      <c r="H27" s="15"/>
      <c r="I27" s="15"/>
      <c r="J27" s="15"/>
    </row>
    <row r="28" spans="1:10" s="2" customFormat="1" ht="18" customHeight="1" x14ac:dyDescent="0.25">
      <c r="A28" s="188" t="s">
        <v>16</v>
      </c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s="2" customFormat="1" ht="18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</row>
    <row r="30" spans="1:10" s="2" customFormat="1" ht="25.5" x14ac:dyDescent="0.25">
      <c r="A30" s="172" t="s">
        <v>22</v>
      </c>
      <c r="B30" s="173"/>
      <c r="C30" s="173"/>
      <c r="D30" s="173"/>
      <c r="E30" s="174"/>
      <c r="F30" s="124" t="s">
        <v>68</v>
      </c>
      <c r="G30" s="124" t="s">
        <v>69</v>
      </c>
      <c r="H30" s="124" t="s">
        <v>130</v>
      </c>
      <c r="I30" s="124" t="s">
        <v>131</v>
      </c>
      <c r="J30" s="124" t="s">
        <v>132</v>
      </c>
    </row>
    <row r="31" spans="1:10" s="32" customFormat="1" ht="12" customHeight="1" x14ac:dyDescent="0.25">
      <c r="A31" s="182">
        <v>1</v>
      </c>
      <c r="B31" s="182"/>
      <c r="C31" s="182"/>
      <c r="D31" s="182"/>
      <c r="E31" s="182"/>
      <c r="F31" s="59">
        <v>2</v>
      </c>
      <c r="G31" s="59">
        <v>3</v>
      </c>
      <c r="H31" s="60">
        <v>4</v>
      </c>
      <c r="I31" s="60">
        <v>5</v>
      </c>
      <c r="J31" s="60">
        <v>6</v>
      </c>
    </row>
    <row r="32" spans="1:10" s="2" customFormat="1" ht="15" customHeight="1" x14ac:dyDescent="0.25">
      <c r="A32" s="175" t="s">
        <v>17</v>
      </c>
      <c r="B32" s="176"/>
      <c r="C32" s="176"/>
      <c r="D32" s="176"/>
      <c r="E32" s="177"/>
      <c r="F32" s="17">
        <v>2140</v>
      </c>
      <c r="G32" s="17">
        <v>0</v>
      </c>
      <c r="H32" s="17">
        <v>0</v>
      </c>
      <c r="I32" s="17">
        <v>0</v>
      </c>
      <c r="J32" s="18">
        <v>0</v>
      </c>
    </row>
    <row r="33" spans="1:10" s="2" customFormat="1" ht="15" customHeight="1" x14ac:dyDescent="0.25">
      <c r="A33" s="180" t="s">
        <v>18</v>
      </c>
      <c r="B33" s="181"/>
      <c r="C33" s="181"/>
      <c r="D33" s="181"/>
      <c r="E33" s="181"/>
      <c r="F33" s="19">
        <f>F26+F32</f>
        <v>5462.7800000000279</v>
      </c>
      <c r="G33" s="19">
        <f t="shared" ref="G33:J33" si="5">G26+G32</f>
        <v>-5462</v>
      </c>
      <c r="H33" s="19">
        <f t="shared" si="5"/>
        <v>-4332</v>
      </c>
      <c r="I33" s="19">
        <f t="shared" si="5"/>
        <v>-4332</v>
      </c>
      <c r="J33" s="20">
        <f t="shared" si="5"/>
        <v>-4332</v>
      </c>
    </row>
    <row r="34" spans="1:10" s="2" customFormat="1" ht="45" customHeight="1" x14ac:dyDescent="0.25">
      <c r="A34" s="183" t="s">
        <v>19</v>
      </c>
      <c r="B34" s="184"/>
      <c r="C34" s="184"/>
      <c r="D34" s="184"/>
      <c r="E34" s="185"/>
      <c r="F34" s="19">
        <f>F17+F25+F32-F33</f>
        <v>0</v>
      </c>
      <c r="G34" s="19">
        <f t="shared" ref="G34:J34" si="6">G17+G25+G32-G33</f>
        <v>0</v>
      </c>
      <c r="H34" s="19">
        <f t="shared" si="6"/>
        <v>0</v>
      </c>
      <c r="I34" s="19">
        <f t="shared" si="6"/>
        <v>0</v>
      </c>
      <c r="J34" s="20">
        <f t="shared" si="6"/>
        <v>0</v>
      </c>
    </row>
    <row r="35" spans="1:10" s="2" customFormat="1" ht="18" customHeight="1" x14ac:dyDescent="0.25">
      <c r="A35" s="27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2" customFormat="1" ht="18" customHeight="1" x14ac:dyDescent="0.25">
      <c r="A36" s="186" t="s">
        <v>20</v>
      </c>
      <c r="B36" s="186"/>
      <c r="C36" s="186"/>
      <c r="D36" s="186"/>
      <c r="E36" s="186"/>
      <c r="F36" s="186"/>
      <c r="G36" s="186"/>
      <c r="H36" s="186"/>
      <c r="I36" s="186"/>
      <c r="J36" s="186"/>
    </row>
    <row r="37" spans="1:10" s="2" customFormat="1" ht="18.75" x14ac:dyDescent="0.25">
      <c r="A37" s="22"/>
      <c r="B37" s="23"/>
      <c r="C37" s="23"/>
      <c r="D37" s="23"/>
      <c r="E37" s="23"/>
      <c r="F37" s="23"/>
      <c r="G37" s="23"/>
      <c r="H37" s="24"/>
      <c r="I37" s="24"/>
      <c r="J37" s="24"/>
    </row>
    <row r="38" spans="1:10" s="2" customFormat="1" ht="25.5" x14ac:dyDescent="0.25">
      <c r="A38" s="172" t="s">
        <v>22</v>
      </c>
      <c r="B38" s="173"/>
      <c r="C38" s="173"/>
      <c r="D38" s="173"/>
      <c r="E38" s="174"/>
      <c r="F38" s="124" t="s">
        <v>68</v>
      </c>
      <c r="G38" s="124" t="s">
        <v>69</v>
      </c>
      <c r="H38" s="124" t="s">
        <v>130</v>
      </c>
      <c r="I38" s="124" t="s">
        <v>131</v>
      </c>
      <c r="J38" s="124" t="s">
        <v>132</v>
      </c>
    </row>
    <row r="39" spans="1:10" s="32" customFormat="1" ht="12" customHeight="1" x14ac:dyDescent="0.25">
      <c r="A39" s="182">
        <v>1</v>
      </c>
      <c r="B39" s="182"/>
      <c r="C39" s="182"/>
      <c r="D39" s="182"/>
      <c r="E39" s="182"/>
      <c r="F39" s="59">
        <v>2</v>
      </c>
      <c r="G39" s="59">
        <v>3</v>
      </c>
      <c r="H39" s="60">
        <v>4</v>
      </c>
      <c r="I39" s="60">
        <v>5</v>
      </c>
      <c r="J39" s="60">
        <v>6</v>
      </c>
    </row>
    <row r="40" spans="1:10" s="2" customFormat="1" x14ac:dyDescent="0.25">
      <c r="A40" s="175" t="s">
        <v>17</v>
      </c>
      <c r="B40" s="176"/>
      <c r="C40" s="176"/>
      <c r="D40" s="176"/>
      <c r="E40" s="177"/>
      <c r="F40" s="17">
        <v>0</v>
      </c>
      <c r="G40" s="17">
        <f>F43</f>
        <v>0</v>
      </c>
      <c r="H40" s="17">
        <f>G43</f>
        <v>0</v>
      </c>
      <c r="I40" s="17">
        <f>H43</f>
        <v>0</v>
      </c>
      <c r="J40" s="18">
        <f>I43</f>
        <v>0</v>
      </c>
    </row>
    <row r="41" spans="1:10" s="2" customFormat="1" ht="28.5" customHeight="1" x14ac:dyDescent="0.25">
      <c r="A41" s="175" t="s">
        <v>21</v>
      </c>
      <c r="B41" s="176"/>
      <c r="C41" s="176"/>
      <c r="D41" s="176"/>
      <c r="E41" s="177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25.5" customHeight="1" x14ac:dyDescent="0.25">
      <c r="A42" s="175" t="s">
        <v>58</v>
      </c>
      <c r="B42" s="178"/>
      <c r="C42" s="178"/>
      <c r="D42" s="178"/>
      <c r="E42" s="179"/>
      <c r="F42" s="17">
        <v>0</v>
      </c>
      <c r="G42" s="17">
        <v>0</v>
      </c>
      <c r="H42" s="17">
        <v>0</v>
      </c>
      <c r="I42" s="17">
        <v>0</v>
      </c>
      <c r="J42" s="18">
        <v>0</v>
      </c>
    </row>
    <row r="43" spans="1:10" s="2" customFormat="1" ht="15" customHeight="1" x14ac:dyDescent="0.25">
      <c r="A43" s="180" t="s">
        <v>18</v>
      </c>
      <c r="B43" s="181"/>
      <c r="C43" s="181"/>
      <c r="D43" s="181"/>
      <c r="E43" s="181"/>
      <c r="F43" s="25">
        <f>F40-F41+F42</f>
        <v>0</v>
      </c>
      <c r="G43" s="25">
        <f t="shared" ref="G43:J43" si="7">G40-G41+G42</f>
        <v>0</v>
      </c>
      <c r="H43" s="25">
        <f t="shared" si="7"/>
        <v>0</v>
      </c>
      <c r="I43" s="25">
        <f t="shared" si="7"/>
        <v>0</v>
      </c>
      <c r="J43" s="26">
        <f t="shared" si="7"/>
        <v>0</v>
      </c>
    </row>
    <row r="44" spans="1:10" ht="9" customHeight="1" x14ac:dyDescent="0.25"/>
    <row r="47" spans="1:10" ht="18.75" x14ac:dyDescent="0.3">
      <c r="A47" s="169" t="s">
        <v>151</v>
      </c>
      <c r="B47" s="169" t="s">
        <v>155</v>
      </c>
      <c r="C47" s="169"/>
      <c r="D47" s="167"/>
      <c r="E47" s="167"/>
      <c r="F47" s="167"/>
      <c r="G47" s="167"/>
    </row>
    <row r="48" spans="1:10" ht="18.75" x14ac:dyDescent="0.3">
      <c r="A48" s="169" t="s">
        <v>152</v>
      </c>
      <c r="B48" s="169" t="s">
        <v>160</v>
      </c>
      <c r="C48" s="169"/>
      <c r="D48" s="167"/>
      <c r="E48" s="167"/>
      <c r="F48" s="167"/>
      <c r="G48" s="167"/>
    </row>
    <row r="49" spans="1:9" ht="18.75" x14ac:dyDescent="0.3">
      <c r="A49" s="169" t="s">
        <v>161</v>
      </c>
      <c r="B49" s="169"/>
      <c r="C49" s="169"/>
      <c r="D49" s="167"/>
      <c r="E49" s="167"/>
      <c r="F49" s="167"/>
      <c r="G49" s="167"/>
    </row>
    <row r="50" spans="1:9" ht="18.75" x14ac:dyDescent="0.3">
      <c r="A50" s="167"/>
      <c r="B50" s="167"/>
      <c r="C50" s="167"/>
      <c r="D50" s="167"/>
      <c r="E50" s="167"/>
      <c r="F50" s="167"/>
      <c r="G50" s="167"/>
    </row>
    <row r="51" spans="1:9" ht="18.75" x14ac:dyDescent="0.3">
      <c r="A51" s="167"/>
      <c r="B51" s="167"/>
      <c r="C51" s="167"/>
      <c r="D51" s="167"/>
      <c r="E51" s="167"/>
      <c r="F51" s="167"/>
      <c r="G51" s="167"/>
    </row>
    <row r="52" spans="1:9" ht="18.75" x14ac:dyDescent="0.3">
      <c r="A52" s="167"/>
      <c r="B52" s="167"/>
      <c r="C52" s="167"/>
      <c r="D52" s="167"/>
      <c r="E52" s="167"/>
      <c r="F52" s="167"/>
      <c r="G52" s="167"/>
      <c r="I52" s="201" t="s">
        <v>162</v>
      </c>
    </row>
    <row r="53" spans="1:9" ht="18.75" x14ac:dyDescent="0.3">
      <c r="A53" s="167"/>
      <c r="B53" s="167"/>
      <c r="C53" s="167"/>
      <c r="D53" s="167"/>
      <c r="E53" s="167"/>
      <c r="F53" s="167"/>
      <c r="G53" s="167"/>
      <c r="I53" s="167" t="s">
        <v>163</v>
      </c>
    </row>
    <row r="54" spans="1:9" ht="18.75" x14ac:dyDescent="0.3">
      <c r="A54" s="167"/>
      <c r="B54" s="167"/>
      <c r="C54" s="167"/>
      <c r="D54" s="167"/>
      <c r="E54" s="167"/>
      <c r="F54" s="167"/>
      <c r="G54" s="167"/>
      <c r="I54" s="167"/>
    </row>
    <row r="55" spans="1:9" ht="18.75" x14ac:dyDescent="0.3">
      <c r="A55" s="167"/>
      <c r="B55" s="167"/>
      <c r="C55" s="167"/>
      <c r="D55" s="167"/>
      <c r="E55" s="167"/>
      <c r="F55" s="167"/>
      <c r="G55" s="167"/>
    </row>
  </sheetData>
  <mergeCells count="31">
    <mergeCell ref="A19:J19"/>
    <mergeCell ref="A10:E10"/>
    <mergeCell ref="A30:E30"/>
    <mergeCell ref="A32:E32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  <mergeCell ref="A21:E21"/>
    <mergeCell ref="A28:J28"/>
    <mergeCell ref="A3:J3"/>
    <mergeCell ref="A5:J5"/>
    <mergeCell ref="A7:J7"/>
    <mergeCell ref="A9:E9"/>
    <mergeCell ref="A11:E11"/>
    <mergeCell ref="A33:E33"/>
    <mergeCell ref="A34:E34"/>
    <mergeCell ref="A36:J36"/>
    <mergeCell ref="A22:E22"/>
    <mergeCell ref="A31:E31"/>
    <mergeCell ref="A38:E38"/>
    <mergeCell ref="A40:E40"/>
    <mergeCell ref="A41:E41"/>
    <mergeCell ref="A42:E42"/>
    <mergeCell ref="A43:E43"/>
    <mergeCell ref="A39:E39"/>
  </mergeCells>
  <pageMargins left="0.7" right="0.7" top="0.75" bottom="0.75" header="0.3" footer="0.3"/>
  <pageSetup paperSize="9" scale="49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zoomScaleNormal="100" workbookViewId="0">
      <selection activeCell="I12" sqref="I12"/>
    </sheetView>
  </sheetViews>
  <sheetFormatPr defaultColWidth="8.85546875" defaultRowHeight="15" x14ac:dyDescent="0.25"/>
  <cols>
    <col min="1" max="1" width="7.85546875" style="32" bestFit="1" customWidth="1"/>
    <col min="2" max="2" width="32.42578125" style="32" customWidth="1"/>
    <col min="3" max="3" width="21.28515625" style="32" customWidth="1"/>
    <col min="4" max="4" width="23.140625" style="32" customWidth="1"/>
    <col min="5" max="5" width="23.42578125" style="32" customWidth="1"/>
    <col min="6" max="6" width="22.7109375" style="32" customWidth="1"/>
    <col min="7" max="7" width="21.5703125" style="32" customWidth="1"/>
    <col min="8" max="9" width="25.28515625" style="32" customWidth="1"/>
    <col min="10" max="16384" width="8.85546875" style="32"/>
  </cols>
  <sheetData>
    <row r="1" spans="1:9" ht="18.75" x14ac:dyDescent="0.25">
      <c r="A1" s="56"/>
      <c r="B1" s="31"/>
      <c r="C1" s="31"/>
      <c r="D1" s="31"/>
      <c r="E1" s="31"/>
      <c r="F1" s="31"/>
      <c r="G1" s="31"/>
      <c r="H1" s="31"/>
      <c r="I1" s="31"/>
    </row>
    <row r="2" spans="1:9" ht="15.6" customHeight="1" x14ac:dyDescent="0.25">
      <c r="A2" s="199" t="s">
        <v>27</v>
      </c>
      <c r="B2" s="199"/>
      <c r="C2" s="199"/>
      <c r="D2" s="199"/>
      <c r="E2" s="199"/>
      <c r="F2" s="199"/>
      <c r="G2" s="199"/>
      <c r="H2" s="34"/>
      <c r="I2" s="34"/>
    </row>
    <row r="3" spans="1:9" ht="18.75" x14ac:dyDescent="0.25">
      <c r="A3" s="31"/>
      <c r="B3" s="31"/>
      <c r="C3" s="31"/>
      <c r="D3" s="31"/>
      <c r="E3" s="31"/>
      <c r="F3" s="31"/>
      <c r="G3" s="31"/>
      <c r="H3" s="33"/>
      <c r="I3" s="33"/>
    </row>
    <row r="4" spans="1:9" ht="15.6" customHeight="1" x14ac:dyDescent="0.25">
      <c r="A4" s="199" t="s">
        <v>28</v>
      </c>
      <c r="B4" s="199"/>
      <c r="C4" s="199"/>
      <c r="D4" s="199"/>
      <c r="E4" s="199"/>
      <c r="F4" s="199"/>
      <c r="G4" s="199"/>
      <c r="H4" s="35"/>
      <c r="I4" s="35"/>
    </row>
    <row r="5" spans="1:9" ht="18.75" x14ac:dyDescent="0.25">
      <c r="A5" s="31"/>
      <c r="B5" s="31"/>
      <c r="C5" s="31"/>
      <c r="D5" s="31"/>
      <c r="E5" s="31"/>
      <c r="F5" s="31"/>
      <c r="G5" s="31"/>
      <c r="H5" s="33"/>
      <c r="I5" s="33"/>
    </row>
    <row r="6" spans="1:9" ht="25.5" x14ac:dyDescent="0.25">
      <c r="A6" s="36" t="s">
        <v>39</v>
      </c>
      <c r="B6" s="37" t="s">
        <v>22</v>
      </c>
      <c r="C6" s="82" t="s">
        <v>68</v>
      </c>
      <c r="D6" s="83" t="s">
        <v>69</v>
      </c>
      <c r="E6" s="83" t="s">
        <v>70</v>
      </c>
      <c r="F6" s="83" t="s">
        <v>71</v>
      </c>
      <c r="G6" s="83" t="s">
        <v>72</v>
      </c>
    </row>
    <row r="7" spans="1:9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9" x14ac:dyDescent="0.25">
      <c r="A8" s="68"/>
      <c r="B8" s="69" t="s">
        <v>3</v>
      </c>
      <c r="C8" s="85">
        <f>C9</f>
        <v>591868.78999999992</v>
      </c>
      <c r="D8" s="71">
        <f>D9</f>
        <v>847918.23</v>
      </c>
      <c r="E8" s="71">
        <f>E9</f>
        <v>998795.29999999993</v>
      </c>
      <c r="F8" s="71">
        <f t="shared" ref="F8:G8" si="0">F9</f>
        <v>909795.29999999993</v>
      </c>
      <c r="G8" s="71">
        <f t="shared" si="0"/>
        <v>903050.66</v>
      </c>
    </row>
    <row r="9" spans="1:9" x14ac:dyDescent="0.25">
      <c r="A9" s="72">
        <v>6</v>
      </c>
      <c r="B9" s="72" t="s">
        <v>29</v>
      </c>
      <c r="C9" s="101">
        <f>C10+C12+C13+C14+C11</f>
        <v>591868.78999999992</v>
      </c>
      <c r="D9" s="101">
        <f t="shared" ref="D9:G9" si="1">D10+D12+D13+D14+D11</f>
        <v>847918.23</v>
      </c>
      <c r="E9" s="101">
        <f t="shared" si="1"/>
        <v>998795.29999999993</v>
      </c>
      <c r="F9" s="101">
        <f t="shared" si="1"/>
        <v>909795.29999999993</v>
      </c>
      <c r="G9" s="101">
        <f t="shared" si="1"/>
        <v>903050.66</v>
      </c>
    </row>
    <row r="10" spans="1:9" ht="30" customHeight="1" x14ac:dyDescent="0.25">
      <c r="A10" s="164">
        <v>63</v>
      </c>
      <c r="B10" s="74" t="s">
        <v>30</v>
      </c>
      <c r="C10" s="96">
        <v>528799.71</v>
      </c>
      <c r="D10" s="96">
        <v>792250</v>
      </c>
      <c r="E10" s="96">
        <v>938664.45</v>
      </c>
      <c r="F10" s="96">
        <v>849664.45</v>
      </c>
      <c r="G10" s="96">
        <v>843749.54</v>
      </c>
    </row>
    <row r="11" spans="1:9" ht="19.5" customHeight="1" x14ac:dyDescent="0.25">
      <c r="A11" s="164">
        <v>64</v>
      </c>
      <c r="B11" s="74" t="s">
        <v>147</v>
      </c>
      <c r="C11" s="105">
        <v>0.01</v>
      </c>
      <c r="D11" s="96">
        <v>0</v>
      </c>
      <c r="E11" s="96">
        <v>0</v>
      </c>
      <c r="F11" s="96">
        <v>0</v>
      </c>
      <c r="G11" s="96">
        <v>0</v>
      </c>
    </row>
    <row r="12" spans="1:9" ht="48" customHeight="1" x14ac:dyDescent="0.25">
      <c r="A12" s="165">
        <v>65</v>
      </c>
      <c r="B12" s="76" t="s">
        <v>59</v>
      </c>
      <c r="C12" s="96">
        <f>'[1] Račun prihoda i rashoda'!$K$23</f>
        <v>12354.24</v>
      </c>
      <c r="D12" s="96">
        <v>10736</v>
      </c>
      <c r="E12" s="96">
        <v>7730</v>
      </c>
      <c r="F12" s="96">
        <v>7730</v>
      </c>
      <c r="G12" s="96">
        <v>7730</v>
      </c>
    </row>
    <row r="13" spans="1:9" ht="49.5" customHeight="1" x14ac:dyDescent="0.25">
      <c r="A13" s="165">
        <v>66</v>
      </c>
      <c r="B13" s="76" t="s">
        <v>60</v>
      </c>
      <c r="C13" s="105">
        <f>'[1] Račun prihoda i rashoda'!$K$26</f>
        <v>630.46999999999991</v>
      </c>
      <c r="D13" s="96">
        <v>1540</v>
      </c>
      <c r="E13" s="96">
        <v>1400</v>
      </c>
      <c r="F13" s="96">
        <v>1400</v>
      </c>
      <c r="G13" s="96">
        <v>1400</v>
      </c>
    </row>
    <row r="14" spans="1:9" ht="33" customHeight="1" x14ac:dyDescent="0.25">
      <c r="A14" s="166">
        <v>67</v>
      </c>
      <c r="B14" s="74" t="s">
        <v>61</v>
      </c>
      <c r="C14" s="105">
        <f>'[1] Račun prihoda i rashoda'!$K$32</f>
        <v>50084.36</v>
      </c>
      <c r="D14" s="96">
        <v>43392.23</v>
      </c>
      <c r="E14" s="96">
        <v>51000.85</v>
      </c>
      <c r="F14" s="96">
        <v>51000.85</v>
      </c>
      <c r="G14" s="96">
        <v>50171.12</v>
      </c>
    </row>
    <row r="15" spans="1:9" x14ac:dyDescent="0.25">
      <c r="A15" s="77"/>
      <c r="B15" s="77" t="s">
        <v>62</v>
      </c>
      <c r="C15" s="127">
        <f>C16</f>
        <v>3322.7800000000279</v>
      </c>
      <c r="D15" s="78">
        <f>D16</f>
        <v>5462</v>
      </c>
      <c r="E15" s="78">
        <f t="shared" ref="E15:G16" si="2">E16</f>
        <v>4332</v>
      </c>
      <c r="F15" s="78">
        <f t="shared" si="2"/>
        <v>4332</v>
      </c>
      <c r="G15" s="78">
        <f t="shared" si="2"/>
        <v>4332</v>
      </c>
    </row>
    <row r="16" spans="1:9" x14ac:dyDescent="0.25">
      <c r="A16" s="77">
        <v>9</v>
      </c>
      <c r="B16" s="77" t="s">
        <v>63</v>
      </c>
      <c r="C16" s="127">
        <f>C17</f>
        <v>3322.7800000000279</v>
      </c>
      <c r="D16" s="78">
        <f>D17</f>
        <v>5462</v>
      </c>
      <c r="E16" s="78">
        <f t="shared" si="2"/>
        <v>4332</v>
      </c>
      <c r="F16" s="78">
        <f t="shared" si="2"/>
        <v>4332</v>
      </c>
      <c r="G16" s="78">
        <f t="shared" si="2"/>
        <v>4332</v>
      </c>
    </row>
    <row r="17" spans="1:7" x14ac:dyDescent="0.25">
      <c r="A17" s="166">
        <v>92</v>
      </c>
      <c r="B17" s="75" t="s">
        <v>64</v>
      </c>
      <c r="C17" s="125">
        <f>' Sažetak'!$F$17</f>
        <v>3322.7800000000279</v>
      </c>
      <c r="D17" s="73">
        <v>5462</v>
      </c>
      <c r="E17" s="73">
        <v>4332</v>
      </c>
      <c r="F17" s="73">
        <v>4332</v>
      </c>
      <c r="G17" s="73">
        <v>4332</v>
      </c>
    </row>
    <row r="18" spans="1:7" x14ac:dyDescent="0.25">
      <c r="A18" s="62"/>
      <c r="B18" s="63"/>
      <c r="C18" s="63"/>
      <c r="D18" s="63"/>
      <c r="E18" s="64"/>
      <c r="F18" s="64"/>
      <c r="G18" s="64"/>
    </row>
    <row r="20" spans="1:7" ht="25.5" x14ac:dyDescent="0.25">
      <c r="A20" s="36" t="s">
        <v>39</v>
      </c>
      <c r="B20" s="37" t="s">
        <v>22</v>
      </c>
      <c r="C20" s="82" t="s">
        <v>68</v>
      </c>
      <c r="D20" s="83" t="s">
        <v>69</v>
      </c>
      <c r="E20" s="83" t="s">
        <v>70</v>
      </c>
      <c r="F20" s="83" t="s">
        <v>71</v>
      </c>
      <c r="G20" s="83" t="s">
        <v>72</v>
      </c>
    </row>
    <row r="21" spans="1:7" s="40" customFormat="1" ht="11.25" x14ac:dyDescent="0.2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</row>
    <row r="22" spans="1:7" x14ac:dyDescent="0.25">
      <c r="A22" s="41"/>
      <c r="B22" s="69" t="s">
        <v>6</v>
      </c>
      <c r="C22" s="85">
        <f>C23+C29</f>
        <v>588546.00999999989</v>
      </c>
      <c r="D22" s="85">
        <f t="shared" ref="D22:G22" si="3">D23+D29</f>
        <v>853380.23</v>
      </c>
      <c r="E22" s="85">
        <f t="shared" si="3"/>
        <v>1003127.3</v>
      </c>
      <c r="F22" s="85">
        <f t="shared" si="3"/>
        <v>914127.3</v>
      </c>
      <c r="G22" s="85">
        <f t="shared" si="3"/>
        <v>907382.65999999992</v>
      </c>
    </row>
    <row r="23" spans="1:7" x14ac:dyDescent="0.25">
      <c r="A23" s="41">
        <v>3</v>
      </c>
      <c r="B23" s="72" t="s">
        <v>33</v>
      </c>
      <c r="C23" s="127">
        <f>C24+C25+C26+C27+C28</f>
        <v>579322.75999999989</v>
      </c>
      <c r="D23" s="127">
        <f t="shared" ref="D23:G23" si="4">D24+D25+D26+D27+D28</f>
        <v>841198.23</v>
      </c>
      <c r="E23" s="127">
        <f t="shared" si="4"/>
        <v>898427.3</v>
      </c>
      <c r="F23" s="127">
        <f t="shared" si="4"/>
        <v>898427.3</v>
      </c>
      <c r="G23" s="127">
        <f t="shared" si="4"/>
        <v>891682.65999999992</v>
      </c>
    </row>
    <row r="24" spans="1:7" x14ac:dyDescent="0.25">
      <c r="A24" s="50">
        <v>31</v>
      </c>
      <c r="B24" s="74" t="s">
        <v>34</v>
      </c>
      <c r="C24" s="125">
        <f>'[1] Račun prihoda i rashoda'!$K$42</f>
        <v>476750.17</v>
      </c>
      <c r="D24" s="73">
        <v>730720</v>
      </c>
      <c r="E24" s="73">
        <v>788726.8</v>
      </c>
      <c r="F24" s="73">
        <v>788726.8</v>
      </c>
      <c r="G24" s="73">
        <v>782480.47</v>
      </c>
    </row>
    <row r="25" spans="1:7" x14ac:dyDescent="0.25">
      <c r="A25" s="51">
        <v>32</v>
      </c>
      <c r="B25" s="75" t="s">
        <v>35</v>
      </c>
      <c r="C25" s="125">
        <f>'[1] Račun prihoda i rashoda'!$K$52</f>
        <v>101547.64</v>
      </c>
      <c r="D25" s="73">
        <v>109612.23</v>
      </c>
      <c r="E25" s="73">
        <v>107250.5</v>
      </c>
      <c r="F25" s="73">
        <v>107250.5</v>
      </c>
      <c r="G25" s="73">
        <v>106872.19</v>
      </c>
    </row>
    <row r="26" spans="1:7" x14ac:dyDescent="0.25">
      <c r="A26" s="51">
        <v>34</v>
      </c>
      <c r="B26" s="75" t="s">
        <v>65</v>
      </c>
      <c r="C26" s="125">
        <f>'[1] Račun prihoda i rashoda'!$K$81</f>
        <v>562.48</v>
      </c>
      <c r="D26" s="73">
        <v>500</v>
      </c>
      <c r="E26" s="73">
        <v>600</v>
      </c>
      <c r="F26" s="73">
        <v>600</v>
      </c>
      <c r="G26" s="73">
        <v>600</v>
      </c>
    </row>
    <row r="27" spans="1:7" ht="26.25" x14ac:dyDescent="0.25">
      <c r="A27" s="126">
        <v>37</v>
      </c>
      <c r="B27" s="79" t="s">
        <v>66</v>
      </c>
      <c r="C27" s="125">
        <f>'[1] Račun prihoda i rashoda'!$K$85</f>
        <v>178.47</v>
      </c>
      <c r="D27" s="73">
        <v>75</v>
      </c>
      <c r="E27" s="73">
        <v>1850</v>
      </c>
      <c r="F27" s="73">
        <v>1850</v>
      </c>
      <c r="G27" s="73">
        <v>1730</v>
      </c>
    </row>
    <row r="28" spans="1:7" ht="26.25" x14ac:dyDescent="0.25">
      <c r="A28" s="50">
        <v>38</v>
      </c>
      <c r="B28" s="79" t="s">
        <v>148</v>
      </c>
      <c r="C28" s="125">
        <f>'[1] Račun prihoda i rashoda'!$K$88</f>
        <v>284</v>
      </c>
      <c r="D28" s="73">
        <v>291</v>
      </c>
      <c r="E28" s="73">
        <v>0</v>
      </c>
      <c r="F28" s="73">
        <v>0</v>
      </c>
      <c r="G28" s="73">
        <v>0</v>
      </c>
    </row>
    <row r="29" spans="1:7" ht="25.5" x14ac:dyDescent="0.25">
      <c r="A29" s="163">
        <v>4</v>
      </c>
      <c r="B29" s="80" t="s">
        <v>36</v>
      </c>
      <c r="C29" s="127">
        <f>C30</f>
        <v>9223.25</v>
      </c>
      <c r="D29" s="78">
        <f>D30</f>
        <v>12182</v>
      </c>
      <c r="E29" s="78">
        <f t="shared" ref="E29:G29" si="5">E30</f>
        <v>104700</v>
      </c>
      <c r="F29" s="78">
        <f t="shared" si="5"/>
        <v>15700</v>
      </c>
      <c r="G29" s="78">
        <f t="shared" si="5"/>
        <v>15700</v>
      </c>
    </row>
    <row r="30" spans="1:7" ht="25.5" x14ac:dyDescent="0.25">
      <c r="A30" s="50">
        <v>42</v>
      </c>
      <c r="B30" s="81" t="s">
        <v>67</v>
      </c>
      <c r="C30" s="125">
        <f>'[1] Račun prihoda i rashoda'!$K$92</f>
        <v>9223.25</v>
      </c>
      <c r="D30" s="73">
        <v>12182</v>
      </c>
      <c r="E30" s="73">
        <v>104700</v>
      </c>
      <c r="F30" s="73">
        <v>15700</v>
      </c>
      <c r="G30" s="73">
        <v>15700</v>
      </c>
    </row>
    <row r="31" spans="1:7" x14ac:dyDescent="0.25">
      <c r="A31" s="65"/>
      <c r="B31" s="66"/>
      <c r="C31" s="66"/>
      <c r="D31" s="66"/>
      <c r="E31" s="64"/>
      <c r="F31" s="64"/>
      <c r="G31" s="67"/>
    </row>
    <row r="33" spans="1:7" ht="15.6" customHeight="1" x14ac:dyDescent="0.25">
      <c r="A33" s="199" t="s">
        <v>37</v>
      </c>
      <c r="B33" s="199"/>
      <c r="C33" s="199"/>
      <c r="D33" s="199"/>
      <c r="E33" s="199"/>
      <c r="F33" s="199"/>
      <c r="G33" s="199"/>
    </row>
    <row r="34" spans="1:7" ht="18.75" x14ac:dyDescent="0.25">
      <c r="A34" s="31"/>
      <c r="B34" s="31"/>
      <c r="C34" s="31"/>
      <c r="D34" s="31"/>
      <c r="E34" s="31"/>
      <c r="F34" s="31"/>
      <c r="G34" s="31"/>
    </row>
    <row r="35" spans="1:7" ht="25.5" x14ac:dyDescent="0.25">
      <c r="A35" s="36" t="s">
        <v>39</v>
      </c>
      <c r="B35" s="37" t="s">
        <v>22</v>
      </c>
      <c r="C35" s="82" t="s">
        <v>68</v>
      </c>
      <c r="D35" s="83" t="s">
        <v>69</v>
      </c>
      <c r="E35" s="83" t="s">
        <v>70</v>
      </c>
      <c r="F35" s="83" t="s">
        <v>71</v>
      </c>
      <c r="G35" s="83" t="s">
        <v>72</v>
      </c>
    </row>
    <row r="36" spans="1:7" s="40" customFormat="1" ht="11.25" x14ac:dyDescent="0.2">
      <c r="A36" s="39">
        <v>1</v>
      </c>
      <c r="B36" s="39">
        <v>2</v>
      </c>
      <c r="C36" s="39">
        <v>3</v>
      </c>
      <c r="D36" s="39">
        <v>4</v>
      </c>
      <c r="E36" s="39">
        <v>5</v>
      </c>
      <c r="F36" s="39">
        <v>6</v>
      </c>
      <c r="G36" s="39">
        <v>7</v>
      </c>
    </row>
    <row r="37" spans="1:7" x14ac:dyDescent="0.25">
      <c r="A37" s="41"/>
      <c r="B37" s="84" t="s">
        <v>3</v>
      </c>
      <c r="C37" s="85">
        <f>C38+C41+C43+C45+C49</f>
        <v>591868.79</v>
      </c>
      <c r="D37" s="70">
        <f t="shared" ref="D37:G37" si="6">D38+D41+D43+D45+D49</f>
        <v>847918.23</v>
      </c>
      <c r="E37" s="85">
        <f t="shared" si="6"/>
        <v>998795.3</v>
      </c>
      <c r="F37" s="85">
        <f t="shared" si="6"/>
        <v>909795.3</v>
      </c>
      <c r="G37" s="85">
        <f t="shared" si="6"/>
        <v>903050.66</v>
      </c>
    </row>
    <row r="38" spans="1:7" x14ac:dyDescent="0.25">
      <c r="A38" s="41">
        <v>1</v>
      </c>
      <c r="B38" s="80" t="s">
        <v>40</v>
      </c>
      <c r="C38" s="71">
        <f>C39+C40</f>
        <v>52738.82</v>
      </c>
      <c r="D38" s="86">
        <f>D39+D40</f>
        <v>43392.23</v>
      </c>
      <c r="E38" s="171">
        <f t="shared" ref="E38:G38" si="7">E39+E40</f>
        <v>51000.850000000006</v>
      </c>
      <c r="F38" s="171">
        <f t="shared" si="7"/>
        <v>51000.850000000006</v>
      </c>
      <c r="G38" s="71">
        <f t="shared" si="7"/>
        <v>50171.12</v>
      </c>
    </row>
    <row r="39" spans="1:7" x14ac:dyDescent="0.25">
      <c r="A39" s="50">
        <v>11</v>
      </c>
      <c r="B39" s="87" t="s">
        <v>40</v>
      </c>
      <c r="C39" s="88">
        <f>'[1]Rashodi prema izvorima finan'!G8</f>
        <v>27494.82</v>
      </c>
      <c r="D39" s="88">
        <v>9408</v>
      </c>
      <c r="E39" s="88">
        <v>20088.04</v>
      </c>
      <c r="F39" s="88">
        <v>20088.04</v>
      </c>
      <c r="G39" s="88">
        <v>19258.310000000001</v>
      </c>
    </row>
    <row r="40" spans="1:7" x14ac:dyDescent="0.25">
      <c r="A40" s="51">
        <v>13</v>
      </c>
      <c r="B40" s="87" t="s">
        <v>84</v>
      </c>
      <c r="C40" s="88">
        <f>'[1]Rashodi prema izvorima finan'!G9</f>
        <v>25244</v>
      </c>
      <c r="D40" s="88">
        <v>33984.230000000003</v>
      </c>
      <c r="E40" s="88">
        <v>30912.81</v>
      </c>
      <c r="F40" s="88">
        <v>30912.81</v>
      </c>
      <c r="G40" s="88">
        <v>30912.81</v>
      </c>
    </row>
    <row r="41" spans="1:7" x14ac:dyDescent="0.25">
      <c r="A41" s="44">
        <v>3</v>
      </c>
      <c r="B41" s="77" t="s">
        <v>85</v>
      </c>
      <c r="C41" s="78">
        <f>C42</f>
        <v>37.18</v>
      </c>
      <c r="D41" s="89">
        <f>D42</f>
        <v>1540</v>
      </c>
      <c r="E41" s="78">
        <f t="shared" ref="E41:G41" si="8">E42</f>
        <v>1400</v>
      </c>
      <c r="F41" s="78">
        <f t="shared" si="8"/>
        <v>1400</v>
      </c>
      <c r="G41" s="78">
        <f t="shared" si="8"/>
        <v>1400</v>
      </c>
    </row>
    <row r="42" spans="1:7" x14ac:dyDescent="0.25">
      <c r="A42" s="51">
        <v>31</v>
      </c>
      <c r="B42" s="87" t="s">
        <v>85</v>
      </c>
      <c r="C42" s="91">
        <f>'[1]Rashodi prema izvorima finan'!$G$12</f>
        <v>37.18</v>
      </c>
      <c r="D42" s="91">
        <v>1540</v>
      </c>
      <c r="E42" s="91">
        <v>1400</v>
      </c>
      <c r="F42" s="91">
        <v>1400</v>
      </c>
      <c r="G42" s="91">
        <v>1400</v>
      </c>
    </row>
    <row r="43" spans="1:7" x14ac:dyDescent="0.25">
      <c r="A43" s="44">
        <v>4</v>
      </c>
      <c r="B43" s="72" t="s">
        <v>55</v>
      </c>
      <c r="C43" s="101">
        <f>C44</f>
        <v>12354.24</v>
      </c>
      <c r="D43" s="92">
        <f>D44</f>
        <v>10736</v>
      </c>
      <c r="E43" s="93">
        <f t="shared" ref="E43:G43" si="9">E44</f>
        <v>7730</v>
      </c>
      <c r="F43" s="93">
        <f t="shared" si="9"/>
        <v>7730</v>
      </c>
      <c r="G43" s="93">
        <f t="shared" si="9"/>
        <v>7730</v>
      </c>
    </row>
    <row r="44" spans="1:7" x14ac:dyDescent="0.25">
      <c r="A44" s="51">
        <v>43</v>
      </c>
      <c r="B44" s="94" t="s">
        <v>53</v>
      </c>
      <c r="C44" s="128">
        <f>'[1]Rashodi prema izvorima finan'!$G$15</f>
        <v>12354.24</v>
      </c>
      <c r="D44" s="91">
        <v>10736</v>
      </c>
      <c r="E44" s="91">
        <v>7730</v>
      </c>
      <c r="F44" s="91">
        <v>7730</v>
      </c>
      <c r="G44" s="91">
        <v>7730</v>
      </c>
    </row>
    <row r="45" spans="1:7" x14ac:dyDescent="0.25">
      <c r="A45" s="97">
        <v>5</v>
      </c>
      <c r="B45" s="95" t="s">
        <v>86</v>
      </c>
      <c r="C45" s="127">
        <f>C46+C47</f>
        <v>526145.25</v>
      </c>
      <c r="D45" s="89">
        <f>D46+D47</f>
        <v>792250</v>
      </c>
      <c r="E45" s="78">
        <f>E46+E47+E48</f>
        <v>938664.45000000007</v>
      </c>
      <c r="F45" s="78">
        <f t="shared" ref="F45:G45" si="10">F46+F47+F48</f>
        <v>849664.45000000007</v>
      </c>
      <c r="G45" s="78">
        <f t="shared" si="10"/>
        <v>843749.54</v>
      </c>
    </row>
    <row r="46" spans="1:7" x14ac:dyDescent="0.25">
      <c r="A46" s="51">
        <v>52</v>
      </c>
      <c r="B46" s="94" t="s">
        <v>87</v>
      </c>
      <c r="C46" s="128">
        <f>'[1]Rashodi prema izvorima finan'!G17</f>
        <v>522163.25</v>
      </c>
      <c r="D46" s="91">
        <v>788550</v>
      </c>
      <c r="E46" s="91">
        <f>824200+3219.67</f>
        <v>827419.67</v>
      </c>
      <c r="F46" s="91">
        <f>824200+3219.67</f>
        <v>827419.67</v>
      </c>
      <c r="G46" s="91">
        <f>824200+2332.43</f>
        <v>826532.43</v>
      </c>
    </row>
    <row r="47" spans="1:7" x14ac:dyDescent="0.25">
      <c r="A47" s="51">
        <v>54</v>
      </c>
      <c r="B47" s="94" t="s">
        <v>88</v>
      </c>
      <c r="C47" s="106">
        <f>'[1]Rashodi prema izvorima finan'!G18</f>
        <v>3982</v>
      </c>
      <c r="D47" s="88">
        <v>3700</v>
      </c>
      <c r="E47" s="88">
        <v>4000</v>
      </c>
      <c r="F47" s="88">
        <v>4000</v>
      </c>
      <c r="G47" s="88">
        <v>4000</v>
      </c>
    </row>
    <row r="48" spans="1:7" x14ac:dyDescent="0.25">
      <c r="A48" s="51">
        <v>57</v>
      </c>
      <c r="B48" s="94" t="s">
        <v>156</v>
      </c>
      <c r="C48" s="106">
        <v>0</v>
      </c>
      <c r="D48" s="88">
        <v>0</v>
      </c>
      <c r="E48" s="155">
        <v>107244.78</v>
      </c>
      <c r="F48" s="88">
        <v>18244.78</v>
      </c>
      <c r="G48" s="88">
        <v>13217.11</v>
      </c>
    </row>
    <row r="49" spans="1:7" x14ac:dyDescent="0.25">
      <c r="A49" s="97">
        <v>6</v>
      </c>
      <c r="B49" s="77" t="s">
        <v>89</v>
      </c>
      <c r="C49" s="78">
        <f>C50</f>
        <v>593.29999999999995</v>
      </c>
      <c r="D49" s="89">
        <f>D50</f>
        <v>0</v>
      </c>
      <c r="E49" s="78">
        <f t="shared" ref="E49:G49" si="11">E50</f>
        <v>0</v>
      </c>
      <c r="F49" s="78">
        <f t="shared" si="11"/>
        <v>0</v>
      </c>
      <c r="G49" s="78">
        <f t="shared" si="11"/>
        <v>0</v>
      </c>
    </row>
    <row r="50" spans="1:7" x14ac:dyDescent="0.25">
      <c r="A50" s="51">
        <v>61</v>
      </c>
      <c r="B50" s="87" t="s">
        <v>89</v>
      </c>
      <c r="C50" s="91">
        <f>'[1]Rashodi prema izvorima finan'!$G$11</f>
        <v>593.29999999999995</v>
      </c>
      <c r="D50" s="90">
        <v>0</v>
      </c>
      <c r="E50" s="91">
        <v>0</v>
      </c>
      <c r="F50" s="91">
        <v>0</v>
      </c>
      <c r="G50" s="91">
        <v>0</v>
      </c>
    </row>
    <row r="51" spans="1:7" x14ac:dyDescent="0.25">
      <c r="A51" s="97">
        <v>9</v>
      </c>
      <c r="B51" s="95" t="s">
        <v>82</v>
      </c>
      <c r="C51" s="78">
        <f>C52+C54+C56+C58+C61</f>
        <v>0</v>
      </c>
      <c r="D51" s="78">
        <f t="shared" ref="D51:G51" si="12">D52+D54+D56+D58+D61</f>
        <v>5462</v>
      </c>
      <c r="E51" s="78">
        <f t="shared" si="12"/>
        <v>4332</v>
      </c>
      <c r="F51" s="78">
        <f t="shared" si="12"/>
        <v>4332</v>
      </c>
      <c r="G51" s="78">
        <f t="shared" si="12"/>
        <v>4332</v>
      </c>
    </row>
    <row r="52" spans="1:7" x14ac:dyDescent="0.25">
      <c r="A52" s="51"/>
      <c r="B52" s="80" t="s">
        <v>38</v>
      </c>
      <c r="C52" s="78">
        <f>C53</f>
        <v>0</v>
      </c>
      <c r="D52" s="78">
        <f t="shared" ref="D52:G52" si="13">D53</f>
        <v>157</v>
      </c>
      <c r="E52" s="78">
        <f t="shared" si="13"/>
        <v>0</v>
      </c>
      <c r="F52" s="78">
        <f t="shared" si="13"/>
        <v>0</v>
      </c>
      <c r="G52" s="78">
        <f t="shared" si="13"/>
        <v>0</v>
      </c>
    </row>
    <row r="53" spans="1:7" x14ac:dyDescent="0.25">
      <c r="A53" s="51"/>
      <c r="B53" s="87" t="s">
        <v>73</v>
      </c>
      <c r="C53" s="91">
        <v>0</v>
      </c>
      <c r="D53" s="91">
        <v>157</v>
      </c>
      <c r="E53" s="91">
        <v>0</v>
      </c>
      <c r="F53" s="91">
        <v>0</v>
      </c>
      <c r="G53" s="91">
        <v>0</v>
      </c>
    </row>
    <row r="54" spans="1:7" x14ac:dyDescent="0.25">
      <c r="A54" s="51"/>
      <c r="B54" s="77" t="s">
        <v>74</v>
      </c>
      <c r="C54" s="93">
        <f>C55</f>
        <v>0</v>
      </c>
      <c r="D54" s="93">
        <f>D55</f>
        <v>823</v>
      </c>
      <c r="E54" s="93">
        <f t="shared" ref="E54:G54" si="14">E55</f>
        <v>1000</v>
      </c>
      <c r="F54" s="93">
        <f t="shared" si="14"/>
        <v>1000</v>
      </c>
      <c r="G54" s="93">
        <f t="shared" si="14"/>
        <v>1000</v>
      </c>
    </row>
    <row r="55" spans="1:7" x14ac:dyDescent="0.25">
      <c r="A55" s="51"/>
      <c r="B55" s="87" t="s">
        <v>75</v>
      </c>
      <c r="C55" s="73">
        <v>0</v>
      </c>
      <c r="D55" s="88">
        <v>823</v>
      </c>
      <c r="E55" s="88">
        <v>1000</v>
      </c>
      <c r="F55" s="88">
        <v>1000</v>
      </c>
      <c r="G55" s="88">
        <v>1000</v>
      </c>
    </row>
    <row r="56" spans="1:7" x14ac:dyDescent="0.25">
      <c r="A56" s="51"/>
      <c r="B56" s="72" t="s">
        <v>76</v>
      </c>
      <c r="C56" s="93">
        <f>C57</f>
        <v>0</v>
      </c>
      <c r="D56" s="93">
        <f>D57</f>
        <v>162</v>
      </c>
      <c r="E56" s="93">
        <f>E57</f>
        <v>332</v>
      </c>
      <c r="F56" s="93">
        <f t="shared" ref="F56:G56" si="15">F57</f>
        <v>332</v>
      </c>
      <c r="G56" s="93">
        <f t="shared" si="15"/>
        <v>332</v>
      </c>
    </row>
    <row r="57" spans="1:7" ht="25.5" x14ac:dyDescent="0.25">
      <c r="A57" s="51"/>
      <c r="B57" s="94" t="s">
        <v>77</v>
      </c>
      <c r="C57" s="73">
        <v>0</v>
      </c>
      <c r="D57" s="88">
        <v>162</v>
      </c>
      <c r="E57" s="88">
        <v>332</v>
      </c>
      <c r="F57" s="88">
        <v>332</v>
      </c>
      <c r="G57" s="88">
        <v>332</v>
      </c>
    </row>
    <row r="58" spans="1:7" x14ac:dyDescent="0.25">
      <c r="A58" s="51"/>
      <c r="B58" s="95" t="s">
        <v>78</v>
      </c>
      <c r="C58" s="93">
        <f>C59+C60</f>
        <v>0</v>
      </c>
      <c r="D58" s="93">
        <f t="shared" ref="D58:G58" si="16">D59+D60</f>
        <v>4144</v>
      </c>
      <c r="E58" s="93">
        <f t="shared" si="16"/>
        <v>3000</v>
      </c>
      <c r="F58" s="93">
        <f t="shared" si="16"/>
        <v>3000</v>
      </c>
      <c r="G58" s="93">
        <f t="shared" si="16"/>
        <v>3000</v>
      </c>
    </row>
    <row r="59" spans="1:7" x14ac:dyDescent="0.25">
      <c r="A59" s="51"/>
      <c r="B59" s="94" t="s">
        <v>79</v>
      </c>
      <c r="C59" s="73">
        <v>0</v>
      </c>
      <c r="D59" s="96">
        <v>162</v>
      </c>
      <c r="E59" s="73">
        <v>0</v>
      </c>
      <c r="F59" s="73">
        <v>0</v>
      </c>
      <c r="G59" s="73">
        <v>0</v>
      </c>
    </row>
    <row r="60" spans="1:7" x14ac:dyDescent="0.25">
      <c r="A60" s="51"/>
      <c r="B60" s="94" t="s">
        <v>83</v>
      </c>
      <c r="C60" s="73">
        <v>0</v>
      </c>
      <c r="D60" s="73">
        <v>3982</v>
      </c>
      <c r="E60" s="73">
        <v>3000</v>
      </c>
      <c r="F60" s="73">
        <v>3000</v>
      </c>
      <c r="G60" s="73">
        <v>3000</v>
      </c>
    </row>
    <row r="61" spans="1:7" x14ac:dyDescent="0.25">
      <c r="A61" s="51"/>
      <c r="B61" s="77" t="s">
        <v>80</v>
      </c>
      <c r="C61" s="93">
        <f>C62</f>
        <v>0</v>
      </c>
      <c r="D61" s="93">
        <f>D62</f>
        <v>176</v>
      </c>
      <c r="E61" s="93">
        <f t="shared" ref="E61:G61" si="17">E62</f>
        <v>0</v>
      </c>
      <c r="F61" s="93">
        <f t="shared" si="17"/>
        <v>0</v>
      </c>
      <c r="G61" s="93">
        <f t="shared" si="17"/>
        <v>0</v>
      </c>
    </row>
    <row r="62" spans="1:7" x14ac:dyDescent="0.25">
      <c r="A62" s="51"/>
      <c r="B62" s="87" t="s">
        <v>81</v>
      </c>
      <c r="C62" s="73">
        <v>0</v>
      </c>
      <c r="D62" s="88">
        <v>176</v>
      </c>
      <c r="E62" s="88">
        <v>0</v>
      </c>
      <c r="F62" s="88">
        <v>0</v>
      </c>
      <c r="G62" s="88">
        <v>0</v>
      </c>
    </row>
    <row r="63" spans="1:7" x14ac:dyDescent="0.25">
      <c r="A63" s="62"/>
      <c r="B63" s="63"/>
      <c r="C63" s="63"/>
      <c r="D63" s="63"/>
      <c r="E63" s="64"/>
      <c r="F63" s="64"/>
      <c r="G63" s="64"/>
    </row>
    <row r="65" spans="1:7" ht="25.5" x14ac:dyDescent="0.25">
      <c r="A65" s="36" t="s">
        <v>39</v>
      </c>
      <c r="B65" s="37" t="s">
        <v>22</v>
      </c>
      <c r="C65" s="82" t="s">
        <v>68</v>
      </c>
      <c r="D65" s="83" t="s">
        <v>69</v>
      </c>
      <c r="E65" s="83" t="s">
        <v>70</v>
      </c>
      <c r="F65" s="83" t="s">
        <v>71</v>
      </c>
      <c r="G65" s="83" t="s">
        <v>72</v>
      </c>
    </row>
    <row r="66" spans="1:7" s="40" customFormat="1" ht="11.25" x14ac:dyDescent="0.2">
      <c r="A66" s="39">
        <v>1</v>
      </c>
      <c r="B66" s="39">
        <v>2</v>
      </c>
      <c r="C66" s="39">
        <v>3</v>
      </c>
      <c r="D66" s="39">
        <v>4</v>
      </c>
      <c r="E66" s="39">
        <v>5</v>
      </c>
      <c r="F66" s="39">
        <v>6</v>
      </c>
      <c r="G66" s="39">
        <v>7</v>
      </c>
    </row>
    <row r="67" spans="1:7" x14ac:dyDescent="0.25">
      <c r="A67" s="41"/>
      <c r="B67" s="41" t="s">
        <v>32</v>
      </c>
      <c r="C67" s="85">
        <f>C68+C71+C73+C75+C79</f>
        <v>588546.00999999989</v>
      </c>
      <c r="D67" s="85">
        <f t="shared" ref="D67:G67" si="18">D68+D71+D73+D75+D79</f>
        <v>853380.23</v>
      </c>
      <c r="E67" s="85">
        <f t="shared" si="18"/>
        <v>1003127.3</v>
      </c>
      <c r="F67" s="85">
        <f t="shared" si="18"/>
        <v>914127.3</v>
      </c>
      <c r="G67" s="85">
        <f t="shared" si="18"/>
        <v>907382.66</v>
      </c>
    </row>
    <row r="68" spans="1:7" x14ac:dyDescent="0.25">
      <c r="A68" s="41">
        <v>1</v>
      </c>
      <c r="B68" s="80" t="s">
        <v>40</v>
      </c>
      <c r="C68" s="101">
        <f>C69+C70</f>
        <v>52712.33</v>
      </c>
      <c r="D68" s="93">
        <f>D69+D70</f>
        <v>43549.23</v>
      </c>
      <c r="E68" s="93">
        <f t="shared" ref="E68:G68" si="19">E69+E70</f>
        <v>51000.850000000006</v>
      </c>
      <c r="F68" s="93">
        <f t="shared" si="19"/>
        <v>51000.850000000006</v>
      </c>
      <c r="G68" s="93">
        <f t="shared" si="19"/>
        <v>50171.12</v>
      </c>
    </row>
    <row r="69" spans="1:7" x14ac:dyDescent="0.25">
      <c r="A69" s="50">
        <v>11</v>
      </c>
      <c r="B69" s="87" t="s">
        <v>40</v>
      </c>
      <c r="C69" s="106">
        <f>'[1]Rashodi prema izvorima finan'!G21</f>
        <v>27468.33</v>
      </c>
      <c r="D69" s="88">
        <v>9565</v>
      </c>
      <c r="E69" s="88">
        <v>20088.04</v>
      </c>
      <c r="F69" s="88">
        <v>20088.04</v>
      </c>
      <c r="G69" s="88">
        <v>19258.310000000001</v>
      </c>
    </row>
    <row r="70" spans="1:7" x14ac:dyDescent="0.25">
      <c r="A70" s="51">
        <v>13</v>
      </c>
      <c r="B70" s="87" t="s">
        <v>84</v>
      </c>
      <c r="C70" s="106">
        <f>'[1]Rashodi prema izvorima finan'!G22</f>
        <v>25244</v>
      </c>
      <c r="D70" s="88">
        <v>33984.230000000003</v>
      </c>
      <c r="E70" s="88">
        <v>30912.81</v>
      </c>
      <c r="F70" s="88">
        <v>30912.81</v>
      </c>
      <c r="G70" s="88">
        <v>30912.81</v>
      </c>
    </row>
    <row r="71" spans="1:7" x14ac:dyDescent="0.25">
      <c r="A71" s="44">
        <v>3</v>
      </c>
      <c r="B71" s="77" t="s">
        <v>85</v>
      </c>
      <c r="C71" s="101">
        <f>C72</f>
        <v>126.31</v>
      </c>
      <c r="D71" s="93">
        <f>D72</f>
        <v>2363</v>
      </c>
      <c r="E71" s="93">
        <f t="shared" ref="E71:G71" si="20">E72</f>
        <v>2400</v>
      </c>
      <c r="F71" s="93">
        <f t="shared" si="20"/>
        <v>2400</v>
      </c>
      <c r="G71" s="93">
        <f t="shared" si="20"/>
        <v>2400</v>
      </c>
    </row>
    <row r="72" spans="1:7" x14ac:dyDescent="0.25">
      <c r="A72" s="51">
        <v>31</v>
      </c>
      <c r="B72" s="87" t="s">
        <v>85</v>
      </c>
      <c r="C72" s="106">
        <f>'[1]Rashodi prema izvorima finan'!$G$26</f>
        <v>126.31</v>
      </c>
      <c r="D72" s="88">
        <v>2363</v>
      </c>
      <c r="E72" s="88">
        <v>2400</v>
      </c>
      <c r="F72" s="88">
        <v>2400</v>
      </c>
      <c r="G72" s="88">
        <v>2400</v>
      </c>
    </row>
    <row r="73" spans="1:7" x14ac:dyDescent="0.25">
      <c r="A73" s="44">
        <v>4</v>
      </c>
      <c r="B73" s="72" t="s">
        <v>55</v>
      </c>
      <c r="C73" s="101">
        <f>C74</f>
        <v>12796.69</v>
      </c>
      <c r="D73" s="93">
        <f>D74</f>
        <v>10898</v>
      </c>
      <c r="E73" s="93">
        <f t="shared" ref="E73:G73" si="21">E74</f>
        <v>8062</v>
      </c>
      <c r="F73" s="93">
        <f t="shared" si="21"/>
        <v>8062</v>
      </c>
      <c r="G73" s="93">
        <f t="shared" si="21"/>
        <v>8062</v>
      </c>
    </row>
    <row r="74" spans="1:7" ht="16.5" customHeight="1" x14ac:dyDescent="0.25">
      <c r="A74" s="51">
        <v>43</v>
      </c>
      <c r="B74" s="94" t="s">
        <v>53</v>
      </c>
      <c r="C74" s="106">
        <f>'[1]Rashodi prema izvorima finan'!$G$28</f>
        <v>12796.69</v>
      </c>
      <c r="D74" s="88">
        <v>10898</v>
      </c>
      <c r="E74" s="88">
        <v>8062</v>
      </c>
      <c r="F74" s="88">
        <v>8062</v>
      </c>
      <c r="G74" s="88">
        <v>8062</v>
      </c>
    </row>
    <row r="75" spans="1:7" x14ac:dyDescent="0.25">
      <c r="A75" s="97">
        <v>5</v>
      </c>
      <c r="B75" s="95" t="s">
        <v>86</v>
      </c>
      <c r="C75" s="101">
        <f>C76+C77</f>
        <v>522384.98</v>
      </c>
      <c r="D75" s="93">
        <f>D76+D77</f>
        <v>796394</v>
      </c>
      <c r="E75" s="93">
        <f>E76+E77+E78</f>
        <v>941664.45000000007</v>
      </c>
      <c r="F75" s="93">
        <f t="shared" ref="F75:G75" si="22">F76+F77+F78</f>
        <v>852664.45000000007</v>
      </c>
      <c r="G75" s="93">
        <f t="shared" si="22"/>
        <v>846749.54</v>
      </c>
    </row>
    <row r="76" spans="1:7" x14ac:dyDescent="0.25">
      <c r="A76" s="51">
        <v>52</v>
      </c>
      <c r="B76" s="94" t="s">
        <v>87</v>
      </c>
      <c r="C76" s="106">
        <f>'[1]Rashodi prema izvorima finan'!G30</f>
        <v>522384.98</v>
      </c>
      <c r="D76" s="88">
        <v>788712</v>
      </c>
      <c r="E76" s="91">
        <f>824200+3219.67</f>
        <v>827419.67</v>
      </c>
      <c r="F76" s="91">
        <f>824200+3219.67</f>
        <v>827419.67</v>
      </c>
      <c r="G76" s="91">
        <f>824200+2332.43</f>
        <v>826532.43</v>
      </c>
    </row>
    <row r="77" spans="1:7" x14ac:dyDescent="0.25">
      <c r="A77" s="51">
        <v>54</v>
      </c>
      <c r="B77" s="94" t="s">
        <v>88</v>
      </c>
      <c r="C77" s="106">
        <f>'[1]Rashodi prema izvorima finan'!G31</f>
        <v>0</v>
      </c>
      <c r="D77" s="88">
        <v>7682</v>
      </c>
      <c r="E77" s="88">
        <v>7000</v>
      </c>
      <c r="F77" s="88">
        <v>7000</v>
      </c>
      <c r="G77" s="88">
        <v>7000</v>
      </c>
    </row>
    <row r="78" spans="1:7" x14ac:dyDescent="0.25">
      <c r="A78" s="51">
        <v>57</v>
      </c>
      <c r="B78" s="94" t="s">
        <v>156</v>
      </c>
      <c r="C78" s="106">
        <v>0</v>
      </c>
      <c r="D78" s="88">
        <v>0</v>
      </c>
      <c r="E78" s="155">
        <v>107244.78</v>
      </c>
      <c r="F78" s="88">
        <v>18244.78</v>
      </c>
      <c r="G78" s="88">
        <v>13217.11</v>
      </c>
    </row>
    <row r="79" spans="1:7" x14ac:dyDescent="0.25">
      <c r="A79" s="97">
        <v>6</v>
      </c>
      <c r="B79" s="77" t="s">
        <v>89</v>
      </c>
      <c r="C79" s="101">
        <f>C80</f>
        <v>525.70000000000005</v>
      </c>
      <c r="D79" s="93">
        <f>D80</f>
        <v>176</v>
      </c>
      <c r="E79" s="93">
        <f t="shared" ref="E79:G79" si="23">E80</f>
        <v>0</v>
      </c>
      <c r="F79" s="93">
        <f t="shared" si="23"/>
        <v>0</v>
      </c>
      <c r="G79" s="93">
        <f t="shared" si="23"/>
        <v>0</v>
      </c>
    </row>
    <row r="80" spans="1:7" x14ac:dyDescent="0.25">
      <c r="A80" s="51">
        <v>61</v>
      </c>
      <c r="B80" s="87" t="s">
        <v>89</v>
      </c>
      <c r="C80" s="106">
        <f>'[1]Rashodi prema izvorima finan'!$G$24</f>
        <v>525.70000000000005</v>
      </c>
      <c r="D80" s="88">
        <v>176</v>
      </c>
      <c r="E80" s="88">
        <v>0</v>
      </c>
      <c r="F80" s="88">
        <v>0</v>
      </c>
      <c r="G80" s="88">
        <v>0</v>
      </c>
    </row>
    <row r="81" spans="1:7" x14ac:dyDescent="0.25">
      <c r="A81" s="62"/>
      <c r="B81" s="63"/>
      <c r="C81" s="63"/>
      <c r="D81" s="63"/>
      <c r="E81" s="64"/>
      <c r="F81" s="64"/>
      <c r="G81" s="64"/>
    </row>
    <row r="83" spans="1:7" ht="15.75" x14ac:dyDescent="0.25">
      <c r="B83" s="199" t="s">
        <v>42</v>
      </c>
      <c r="C83" s="199"/>
      <c r="D83" s="199"/>
      <c r="E83" s="199"/>
      <c r="F83" s="199"/>
      <c r="G83" s="199"/>
    </row>
    <row r="84" spans="1:7" ht="18.75" x14ac:dyDescent="0.25">
      <c r="B84" s="31"/>
      <c r="C84" s="31"/>
      <c r="D84" s="31"/>
      <c r="E84" s="31"/>
      <c r="F84" s="31"/>
      <c r="G84" s="31"/>
    </row>
    <row r="85" spans="1:7" ht="25.5" x14ac:dyDescent="0.25">
      <c r="A85" s="36" t="s">
        <v>39</v>
      </c>
      <c r="B85" s="37" t="s">
        <v>22</v>
      </c>
      <c r="C85" s="82" t="s">
        <v>68</v>
      </c>
      <c r="D85" s="83" t="s">
        <v>69</v>
      </c>
      <c r="E85" s="83" t="s">
        <v>70</v>
      </c>
      <c r="F85" s="83" t="s">
        <v>71</v>
      </c>
      <c r="G85" s="83" t="s">
        <v>72</v>
      </c>
    </row>
    <row r="86" spans="1:7" x14ac:dyDescent="0.25">
      <c r="A86" s="39">
        <v>1</v>
      </c>
      <c r="B86" s="39">
        <v>2</v>
      </c>
      <c r="C86" s="39">
        <v>3</v>
      </c>
      <c r="D86" s="39">
        <v>4</v>
      </c>
      <c r="E86" s="39">
        <v>5</v>
      </c>
      <c r="F86" s="39">
        <v>6</v>
      </c>
      <c r="G86" s="39">
        <v>7</v>
      </c>
    </row>
    <row r="87" spans="1:7" x14ac:dyDescent="0.25">
      <c r="A87" s="53"/>
      <c r="B87" s="72" t="s">
        <v>90</v>
      </c>
      <c r="C87" s="101">
        <f>C88</f>
        <v>588546.01</v>
      </c>
      <c r="D87" s="93">
        <f>D88</f>
        <v>853380.23</v>
      </c>
      <c r="E87" s="93">
        <f t="shared" ref="E87:G87" si="24">E88</f>
        <v>1003127.3</v>
      </c>
      <c r="F87" s="93">
        <f t="shared" si="24"/>
        <v>914127.3</v>
      </c>
      <c r="G87" s="93">
        <f t="shared" si="24"/>
        <v>907382.66</v>
      </c>
    </row>
    <row r="88" spans="1:7" x14ac:dyDescent="0.25">
      <c r="A88" s="53" t="s">
        <v>91</v>
      </c>
      <c r="B88" s="72" t="s">
        <v>94</v>
      </c>
      <c r="C88" s="101">
        <f>C89+C90</f>
        <v>588546.01</v>
      </c>
      <c r="D88" s="93">
        <f>D89+D90</f>
        <v>853380.23</v>
      </c>
      <c r="E88" s="93">
        <f t="shared" ref="E88:G88" si="25">E89+E90</f>
        <v>1003127.3</v>
      </c>
      <c r="F88" s="93">
        <f t="shared" si="25"/>
        <v>914127.3</v>
      </c>
      <c r="G88" s="93">
        <f t="shared" si="25"/>
        <v>907382.66</v>
      </c>
    </row>
    <row r="89" spans="1:7" x14ac:dyDescent="0.25">
      <c r="A89" s="54" t="s">
        <v>92</v>
      </c>
      <c r="B89" s="94" t="s">
        <v>95</v>
      </c>
      <c r="C89" s="106">
        <f>'[1]Rashodi prema funkcijskoj k '!G8</f>
        <v>558403.18000000005</v>
      </c>
      <c r="D89" s="88">
        <v>821880.23</v>
      </c>
      <c r="E89" s="88">
        <v>970727.3</v>
      </c>
      <c r="F89" s="88">
        <v>881727.3</v>
      </c>
      <c r="G89" s="88">
        <v>874982.66</v>
      </c>
    </row>
    <row r="90" spans="1:7" x14ac:dyDescent="0.25">
      <c r="A90" s="55" t="s">
        <v>93</v>
      </c>
      <c r="B90" s="98" t="s">
        <v>96</v>
      </c>
      <c r="C90" s="125">
        <f>'[1]Rashodi prema funkcijskoj k '!G9</f>
        <v>30142.83</v>
      </c>
      <c r="D90" s="73">
        <v>31500</v>
      </c>
      <c r="E90" s="73">
        <v>32400</v>
      </c>
      <c r="F90" s="73">
        <v>32400</v>
      </c>
      <c r="G90" s="73">
        <v>32400</v>
      </c>
    </row>
  </sheetData>
  <mergeCells count="4">
    <mergeCell ref="B83:G83"/>
    <mergeCell ref="A2:G2"/>
    <mergeCell ref="A4:G4"/>
    <mergeCell ref="A33:G33"/>
  </mergeCells>
  <pageMargins left="0.7" right="0.7" top="0.75" bottom="0.75" header="0.3" footer="0.3"/>
  <pageSetup paperSize="9" scale="86" fitToHeight="0" orientation="landscape" r:id="rId1"/>
  <rowBreaks count="2" manualBreakCount="2">
    <brk id="31" max="6" man="1"/>
    <brk id="8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56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99" t="s">
        <v>43</v>
      </c>
      <c r="B2" s="199"/>
      <c r="C2" s="199"/>
      <c r="D2" s="199"/>
      <c r="E2" s="199"/>
      <c r="F2" s="199"/>
      <c r="G2" s="199"/>
      <c r="H2" s="52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99" t="s">
        <v>44</v>
      </c>
      <c r="B4" s="199"/>
      <c r="C4" s="199"/>
      <c r="D4" s="199"/>
      <c r="E4" s="199"/>
      <c r="F4" s="199"/>
      <c r="G4" s="199"/>
      <c r="H4" s="52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39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45</v>
      </c>
      <c r="C8" s="41"/>
      <c r="D8" s="41"/>
      <c r="E8" s="42"/>
      <c r="F8" s="42"/>
      <c r="G8" s="42"/>
    </row>
    <row r="9" spans="1:10" x14ac:dyDescent="0.25">
      <c r="A9" s="50">
        <v>84</v>
      </c>
      <c r="B9" s="43" t="s">
        <v>46</v>
      </c>
      <c r="C9" s="41"/>
      <c r="D9" s="41"/>
      <c r="E9" s="42"/>
      <c r="F9" s="42"/>
      <c r="G9" s="42"/>
    </row>
    <row r="10" spans="1:10" x14ac:dyDescent="0.25">
      <c r="A10" s="50" t="s">
        <v>31</v>
      </c>
      <c r="B10" s="45"/>
      <c r="C10" s="43"/>
      <c r="D10" s="43"/>
      <c r="E10" s="42"/>
      <c r="F10" s="42"/>
      <c r="G10" s="42"/>
    </row>
    <row r="11" spans="1:10" x14ac:dyDescent="0.25">
      <c r="A11" s="41">
        <v>5</v>
      </c>
      <c r="B11" s="46" t="s">
        <v>47</v>
      </c>
      <c r="C11" s="43"/>
      <c r="D11" s="43"/>
      <c r="E11" s="42"/>
      <c r="F11" s="42"/>
      <c r="G11" s="42"/>
    </row>
    <row r="12" spans="1:10" x14ac:dyDescent="0.25">
      <c r="A12" s="50">
        <v>54</v>
      </c>
      <c r="B12" s="47" t="s">
        <v>48</v>
      </c>
      <c r="C12" s="43"/>
      <c r="D12" s="43"/>
      <c r="E12" s="42"/>
      <c r="F12" s="42"/>
      <c r="G12" s="42"/>
    </row>
    <row r="13" spans="1:10" x14ac:dyDescent="0.25">
      <c r="A13" s="50" t="s">
        <v>31</v>
      </c>
      <c r="B13" s="46"/>
      <c r="C13" s="43"/>
      <c r="D13" s="43"/>
      <c r="E13" s="42"/>
      <c r="F13" s="42"/>
      <c r="G13" s="42"/>
    </row>
    <row r="16" spans="1:10" ht="15.75" x14ac:dyDescent="0.25">
      <c r="B16" s="199" t="s">
        <v>49</v>
      </c>
      <c r="C16" s="199"/>
      <c r="D16" s="199"/>
      <c r="E16" s="199"/>
      <c r="F16" s="199"/>
      <c r="G16" s="199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39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56</v>
      </c>
      <c r="C20" s="41"/>
      <c r="D20" s="41"/>
      <c r="E20" s="42"/>
      <c r="F20" s="42"/>
      <c r="G20" s="42"/>
    </row>
    <row r="21" spans="1:7" x14ac:dyDescent="0.25">
      <c r="A21" s="50">
        <v>81</v>
      </c>
      <c r="B21" s="43" t="s">
        <v>57</v>
      </c>
      <c r="C21" s="43"/>
      <c r="D21" s="43"/>
      <c r="E21" s="42"/>
      <c r="F21" s="42"/>
      <c r="G21" s="42"/>
    </row>
    <row r="22" spans="1:7" x14ac:dyDescent="0.25">
      <c r="A22" s="61" t="s">
        <v>31</v>
      </c>
      <c r="B22" s="43"/>
      <c r="C22" s="57"/>
      <c r="D22" s="57"/>
      <c r="E22" s="57"/>
      <c r="F22" s="57"/>
      <c r="G22" s="57"/>
    </row>
    <row r="23" spans="1:7" x14ac:dyDescent="0.25">
      <c r="A23" s="57"/>
      <c r="B23" s="49"/>
      <c r="C23" s="57"/>
      <c r="D23" s="57"/>
      <c r="E23" s="57"/>
      <c r="F23" s="57"/>
      <c r="G23" s="57"/>
    </row>
    <row r="24" spans="1:7" x14ac:dyDescent="0.25">
      <c r="A24" s="57"/>
      <c r="B24" s="41" t="s">
        <v>50</v>
      </c>
      <c r="C24" s="57"/>
      <c r="D24" s="57"/>
      <c r="E24" s="57"/>
      <c r="F24" s="57"/>
      <c r="G24" s="57"/>
    </row>
    <row r="25" spans="1:7" x14ac:dyDescent="0.25">
      <c r="A25" s="41">
        <v>1</v>
      </c>
      <c r="B25" s="41" t="s">
        <v>40</v>
      </c>
      <c r="C25" s="41"/>
      <c r="D25" s="41"/>
      <c r="E25" s="42"/>
      <c r="F25" s="42"/>
      <c r="G25" s="42"/>
    </row>
    <row r="26" spans="1:7" x14ac:dyDescent="0.25">
      <c r="A26" s="50">
        <v>11</v>
      </c>
      <c r="B26" s="43" t="s">
        <v>40</v>
      </c>
      <c r="C26" s="43"/>
      <c r="D26" s="43"/>
      <c r="E26" s="42"/>
      <c r="F26" s="42"/>
      <c r="G26" s="42"/>
    </row>
    <row r="27" spans="1:7" x14ac:dyDescent="0.25">
      <c r="A27" s="61" t="s">
        <v>31</v>
      </c>
      <c r="B27" s="48"/>
      <c r="C27" s="57"/>
      <c r="D27" s="57"/>
      <c r="E27" s="57"/>
      <c r="F27" s="57"/>
      <c r="G27" s="57"/>
    </row>
    <row r="28" spans="1:7" x14ac:dyDescent="0.25">
      <c r="A28" s="41">
        <v>3</v>
      </c>
      <c r="B28" s="41" t="s">
        <v>54</v>
      </c>
      <c r="C28" s="41"/>
      <c r="D28" s="41"/>
      <c r="E28" s="42"/>
      <c r="F28" s="42"/>
      <c r="G28" s="42"/>
    </row>
    <row r="29" spans="1:7" x14ac:dyDescent="0.25">
      <c r="A29" s="50">
        <v>31</v>
      </c>
      <c r="B29" s="43" t="s">
        <v>41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55</v>
      </c>
      <c r="C30" s="41"/>
      <c r="D30" s="41"/>
      <c r="E30" s="42"/>
      <c r="F30" s="42"/>
      <c r="G30" s="42"/>
    </row>
    <row r="31" spans="1:7" x14ac:dyDescent="0.25">
      <c r="A31" s="50">
        <v>43</v>
      </c>
      <c r="B31" s="43" t="s">
        <v>53</v>
      </c>
      <c r="C31" s="43"/>
      <c r="D31" s="43"/>
      <c r="E31" s="42"/>
      <c r="F31" s="42"/>
      <c r="G31" s="42"/>
    </row>
    <row r="32" spans="1:7" x14ac:dyDescent="0.25">
      <c r="A32" s="50" t="s">
        <v>31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2"/>
  <sheetViews>
    <sheetView zoomScaleNormal="100" workbookViewId="0">
      <selection activeCell="M78" sqref="M78"/>
    </sheetView>
  </sheetViews>
  <sheetFormatPr defaultColWidth="8.85546875" defaultRowHeight="15" x14ac:dyDescent="0.25"/>
  <cols>
    <col min="1" max="1" width="29.140625" style="32" customWidth="1"/>
    <col min="2" max="2" width="41.85546875" style="32" customWidth="1"/>
    <col min="3" max="7" width="25.28515625" style="32" customWidth="1"/>
    <col min="8" max="16384" width="8.85546875" style="32"/>
  </cols>
  <sheetData>
    <row r="1" spans="1:7" ht="18.75" x14ac:dyDescent="0.25">
      <c r="A1" s="56"/>
      <c r="B1" s="31"/>
      <c r="C1" s="31"/>
      <c r="D1" s="31"/>
      <c r="E1" s="31"/>
      <c r="F1" s="33"/>
      <c r="G1" s="33"/>
    </row>
    <row r="2" spans="1:7" ht="15.75" x14ac:dyDescent="0.25">
      <c r="A2" s="199" t="s">
        <v>51</v>
      </c>
      <c r="B2" s="200"/>
      <c r="C2" s="200"/>
      <c r="D2" s="200"/>
      <c r="E2" s="200"/>
      <c r="F2" s="200"/>
      <c r="G2" s="200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52</v>
      </c>
      <c r="B4" s="36" t="s">
        <v>22</v>
      </c>
      <c r="C4" s="82" t="s">
        <v>68</v>
      </c>
      <c r="D4" s="83" t="s">
        <v>69</v>
      </c>
      <c r="E4" s="83" t="s">
        <v>70</v>
      </c>
      <c r="F4" s="83" t="s">
        <v>71</v>
      </c>
      <c r="G4" s="83" t="s">
        <v>72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s="40" customFormat="1" ht="25.5" x14ac:dyDescent="0.2">
      <c r="A6" s="135" t="s">
        <v>139</v>
      </c>
      <c r="B6" s="154" t="s">
        <v>141</v>
      </c>
      <c r="C6" s="145">
        <f>C7</f>
        <v>588546.00999999989</v>
      </c>
      <c r="D6" s="145">
        <f t="shared" ref="D6:G6" si="0">D7</f>
        <v>853380.23</v>
      </c>
      <c r="E6" s="145">
        <f t="shared" si="0"/>
        <v>1003127.3000000002</v>
      </c>
      <c r="F6" s="145">
        <f t="shared" si="0"/>
        <v>914127.30000000016</v>
      </c>
      <c r="G6" s="145">
        <f t="shared" si="0"/>
        <v>907382.65999999992</v>
      </c>
    </row>
    <row r="7" spans="1:7" s="40" customFormat="1" ht="12.75" x14ac:dyDescent="0.2">
      <c r="A7" s="135" t="s">
        <v>140</v>
      </c>
      <c r="B7" s="154" t="s">
        <v>142</v>
      </c>
      <c r="C7" s="145">
        <f>C8</f>
        <v>588546.00999999989</v>
      </c>
      <c r="D7" s="145">
        <f t="shared" ref="D7:G7" si="1">D8</f>
        <v>853380.23</v>
      </c>
      <c r="E7" s="145">
        <f t="shared" si="1"/>
        <v>1003127.3000000002</v>
      </c>
      <c r="F7" s="145">
        <f t="shared" si="1"/>
        <v>914127.30000000016</v>
      </c>
      <c r="G7" s="145">
        <f t="shared" si="1"/>
        <v>907382.65999999992</v>
      </c>
    </row>
    <row r="8" spans="1:7" s="40" customFormat="1" ht="25.5" x14ac:dyDescent="0.2">
      <c r="A8" s="135" t="s">
        <v>143</v>
      </c>
      <c r="B8" s="154" t="s">
        <v>144</v>
      </c>
      <c r="C8" s="145">
        <f>C9+C17+C28</f>
        <v>588546.00999999989</v>
      </c>
      <c r="D8" s="145">
        <f t="shared" ref="D8:G8" si="2">D9+D17+D28</f>
        <v>853380.23</v>
      </c>
      <c r="E8" s="145">
        <f t="shared" si="2"/>
        <v>1003127.3000000002</v>
      </c>
      <c r="F8" s="145">
        <f t="shared" si="2"/>
        <v>914127.30000000016</v>
      </c>
      <c r="G8" s="145">
        <f t="shared" si="2"/>
        <v>907382.65999999992</v>
      </c>
    </row>
    <row r="9" spans="1:7" s="129" customFormat="1" ht="12.75" customHeight="1" x14ac:dyDescent="0.2">
      <c r="A9" s="135" t="s">
        <v>136</v>
      </c>
      <c r="B9" s="136" t="s">
        <v>133</v>
      </c>
      <c r="C9" s="145">
        <f>C10</f>
        <v>2654.46</v>
      </c>
      <c r="D9" s="145">
        <f t="shared" ref="D9:G10" si="3">D10</f>
        <v>0</v>
      </c>
      <c r="E9" s="145">
        <f t="shared" si="3"/>
        <v>0</v>
      </c>
      <c r="F9" s="145">
        <f t="shared" si="3"/>
        <v>0</v>
      </c>
      <c r="G9" s="145">
        <f t="shared" si="3"/>
        <v>0</v>
      </c>
    </row>
    <row r="10" spans="1:7" s="129" customFormat="1" ht="12.75" x14ac:dyDescent="0.2">
      <c r="A10" s="135" t="s">
        <v>137</v>
      </c>
      <c r="B10" s="136" t="s">
        <v>134</v>
      </c>
      <c r="C10" s="145">
        <f>C11</f>
        <v>2654.46</v>
      </c>
      <c r="D10" s="145">
        <f t="shared" si="3"/>
        <v>0</v>
      </c>
      <c r="E10" s="145">
        <f t="shared" si="3"/>
        <v>0</v>
      </c>
      <c r="F10" s="145">
        <f t="shared" si="3"/>
        <v>0</v>
      </c>
      <c r="G10" s="145">
        <f t="shared" si="3"/>
        <v>0</v>
      </c>
    </row>
    <row r="11" spans="1:7" s="129" customFormat="1" ht="12.75" x14ac:dyDescent="0.2">
      <c r="A11" s="135" t="s">
        <v>138</v>
      </c>
      <c r="B11" s="136" t="s">
        <v>135</v>
      </c>
      <c r="C11" s="145">
        <f>C12</f>
        <v>2654.46</v>
      </c>
      <c r="D11" s="145">
        <f t="shared" ref="D11:G11" si="4">D12</f>
        <v>0</v>
      </c>
      <c r="E11" s="145">
        <f t="shared" si="4"/>
        <v>0</v>
      </c>
      <c r="F11" s="145">
        <f t="shared" si="4"/>
        <v>0</v>
      </c>
      <c r="G11" s="145">
        <f t="shared" si="4"/>
        <v>0</v>
      </c>
    </row>
    <row r="12" spans="1:7" s="148" customFormat="1" ht="12.75" x14ac:dyDescent="0.2">
      <c r="A12" s="146" t="s">
        <v>149</v>
      </c>
      <c r="B12" s="134" t="s">
        <v>40</v>
      </c>
      <c r="C12" s="147">
        <f>C13+C15</f>
        <v>2654.46</v>
      </c>
      <c r="D12" s="147">
        <f t="shared" ref="D12:G12" si="5">D13+D15</f>
        <v>0</v>
      </c>
      <c r="E12" s="147">
        <f t="shared" si="5"/>
        <v>0</v>
      </c>
      <c r="F12" s="147">
        <f t="shared" si="5"/>
        <v>0</v>
      </c>
      <c r="G12" s="147">
        <f t="shared" si="5"/>
        <v>0</v>
      </c>
    </row>
    <row r="13" spans="1:7" s="129" customFormat="1" ht="12.75" x14ac:dyDescent="0.2">
      <c r="A13" s="137">
        <f>'[1]POSEBNI DIO'!B14</f>
        <v>3</v>
      </c>
      <c r="B13" s="138" t="s">
        <v>33</v>
      </c>
      <c r="C13" s="140">
        <f>C14</f>
        <v>1638.12</v>
      </c>
      <c r="D13" s="140">
        <f t="shared" ref="D13:G13" si="6">D14</f>
        <v>0</v>
      </c>
      <c r="E13" s="140">
        <f t="shared" si="6"/>
        <v>0</v>
      </c>
      <c r="F13" s="140">
        <f t="shared" si="6"/>
        <v>0</v>
      </c>
      <c r="G13" s="140">
        <f t="shared" si="6"/>
        <v>0</v>
      </c>
    </row>
    <row r="14" spans="1:7" s="129" customFormat="1" ht="12.75" x14ac:dyDescent="0.2">
      <c r="A14" s="137">
        <f>'[1]POSEBNI DIO'!B15</f>
        <v>32</v>
      </c>
      <c r="B14" s="139" t="s">
        <v>35</v>
      </c>
      <c r="C14" s="105">
        <f>'[1]POSEBNI DIO'!$G$15</f>
        <v>1638.12</v>
      </c>
      <c r="D14" s="151">
        <v>0</v>
      </c>
      <c r="E14" s="151">
        <v>0</v>
      </c>
      <c r="F14" s="151">
        <v>0</v>
      </c>
      <c r="G14" s="151">
        <v>0</v>
      </c>
    </row>
    <row r="15" spans="1:7" s="129" customFormat="1" ht="12.75" x14ac:dyDescent="0.2">
      <c r="A15" s="115">
        <v>4</v>
      </c>
      <c r="B15" s="130" t="s">
        <v>36</v>
      </c>
      <c r="C15" s="140">
        <f>C16</f>
        <v>1016.34</v>
      </c>
      <c r="D15" s="151">
        <f t="shared" ref="D15:G15" si="7">D16</f>
        <v>0</v>
      </c>
      <c r="E15" s="151">
        <f t="shared" si="7"/>
        <v>0</v>
      </c>
      <c r="F15" s="151">
        <f t="shared" si="7"/>
        <v>0</v>
      </c>
      <c r="G15" s="151">
        <f t="shared" si="7"/>
        <v>0</v>
      </c>
    </row>
    <row r="16" spans="1:7" s="129" customFormat="1" ht="26.25" customHeight="1" x14ac:dyDescent="0.2">
      <c r="A16" s="116">
        <v>42</v>
      </c>
      <c r="B16" s="131" t="s">
        <v>67</v>
      </c>
      <c r="C16" s="140">
        <f>'[1]POSEBNI DIO'!$G$22</f>
        <v>1016.34</v>
      </c>
      <c r="D16" s="151">
        <v>0</v>
      </c>
      <c r="E16" s="151">
        <v>0</v>
      </c>
      <c r="F16" s="151">
        <v>0</v>
      </c>
      <c r="G16" s="151">
        <v>0</v>
      </c>
    </row>
    <row r="17" spans="1:7" ht="15" customHeight="1" x14ac:dyDescent="0.25">
      <c r="A17" s="118" t="s">
        <v>97</v>
      </c>
      <c r="B17" s="99" t="s">
        <v>145</v>
      </c>
      <c r="C17" s="100">
        <f>C18</f>
        <v>25244</v>
      </c>
      <c r="D17" s="100">
        <f t="shared" ref="D17:G17" si="8">D18</f>
        <v>33984.230000000003</v>
      </c>
      <c r="E17" s="100">
        <f t="shared" si="8"/>
        <v>30912.81</v>
      </c>
      <c r="F17" s="100">
        <f t="shared" si="8"/>
        <v>30912.81</v>
      </c>
      <c r="G17" s="100">
        <f t="shared" si="8"/>
        <v>30912.81</v>
      </c>
    </row>
    <row r="18" spans="1:7" ht="18.75" customHeight="1" x14ac:dyDescent="0.25">
      <c r="A18" s="118" t="s">
        <v>98</v>
      </c>
      <c r="B18" s="99" t="s">
        <v>146</v>
      </c>
      <c r="C18" s="101">
        <f>C19+C24</f>
        <v>25244</v>
      </c>
      <c r="D18" s="101">
        <f t="shared" ref="D18:G18" si="9">D19+D24</f>
        <v>33984.230000000003</v>
      </c>
      <c r="E18" s="101">
        <f t="shared" si="9"/>
        <v>30912.81</v>
      </c>
      <c r="F18" s="101">
        <f t="shared" si="9"/>
        <v>30912.81</v>
      </c>
      <c r="G18" s="101">
        <f t="shared" si="9"/>
        <v>30912.81</v>
      </c>
    </row>
    <row r="19" spans="1:7" ht="30" customHeight="1" x14ac:dyDescent="0.25">
      <c r="A19" s="118" t="s">
        <v>99</v>
      </c>
      <c r="B19" s="99" t="s">
        <v>100</v>
      </c>
      <c r="C19" s="101">
        <f>C20</f>
        <v>22924.14</v>
      </c>
      <c r="D19" s="93">
        <f t="shared" ref="D19:G20" si="10">D20</f>
        <v>33884.230000000003</v>
      </c>
      <c r="E19" s="93">
        <f t="shared" si="10"/>
        <v>30812.81</v>
      </c>
      <c r="F19" s="93">
        <f t="shared" si="10"/>
        <v>30812.81</v>
      </c>
      <c r="G19" s="93">
        <f t="shared" si="10"/>
        <v>30812.81</v>
      </c>
    </row>
    <row r="20" spans="1:7" s="58" customFormat="1" x14ac:dyDescent="0.25">
      <c r="A20" s="119" t="s">
        <v>101</v>
      </c>
      <c r="B20" s="102" t="s">
        <v>102</v>
      </c>
      <c r="C20" s="106">
        <f>C21</f>
        <v>22924.14</v>
      </c>
      <c r="D20" s="88">
        <f t="shared" si="10"/>
        <v>33884.230000000003</v>
      </c>
      <c r="E20" s="88">
        <f t="shared" si="10"/>
        <v>30812.81</v>
      </c>
      <c r="F20" s="88">
        <f t="shared" si="10"/>
        <v>30812.81</v>
      </c>
      <c r="G20" s="88">
        <f t="shared" si="10"/>
        <v>30812.81</v>
      </c>
    </row>
    <row r="21" spans="1:7" x14ac:dyDescent="0.25">
      <c r="A21" s="120">
        <v>3</v>
      </c>
      <c r="B21" s="103" t="s">
        <v>33</v>
      </c>
      <c r="C21" s="105">
        <f>C22+C23</f>
        <v>22924.14</v>
      </c>
      <c r="D21" s="104">
        <f t="shared" ref="D21:G21" si="11">D22+D23</f>
        <v>33884.230000000003</v>
      </c>
      <c r="E21" s="104">
        <f t="shared" si="11"/>
        <v>30812.81</v>
      </c>
      <c r="F21" s="104">
        <f t="shared" si="11"/>
        <v>30812.81</v>
      </c>
      <c r="G21" s="104">
        <f t="shared" si="11"/>
        <v>30812.81</v>
      </c>
    </row>
    <row r="22" spans="1:7" x14ac:dyDescent="0.25">
      <c r="A22" s="120">
        <v>32</v>
      </c>
      <c r="B22" s="103" t="s">
        <v>35</v>
      </c>
      <c r="C22" s="105">
        <f>'[1]POSEBNI DIO'!$G$106</f>
        <v>22479.77</v>
      </c>
      <c r="D22" s="105">
        <v>33384.230000000003</v>
      </c>
      <c r="E22" s="96">
        <v>30212.81</v>
      </c>
      <c r="F22" s="96">
        <v>30212.81</v>
      </c>
      <c r="G22" s="96">
        <v>30212.81</v>
      </c>
    </row>
    <row r="23" spans="1:7" x14ac:dyDescent="0.25">
      <c r="A23" s="120">
        <v>34</v>
      </c>
      <c r="B23" s="103" t="s">
        <v>65</v>
      </c>
      <c r="C23" s="105">
        <f>'[1]POSEBNI DIO'!$G$131</f>
        <v>444.37</v>
      </c>
      <c r="D23" s="105">
        <v>500</v>
      </c>
      <c r="E23" s="96">
        <v>600</v>
      </c>
      <c r="F23" s="96">
        <v>600</v>
      </c>
      <c r="G23" s="96">
        <v>600</v>
      </c>
    </row>
    <row r="24" spans="1:7" ht="26.25" customHeight="1" x14ac:dyDescent="0.25">
      <c r="A24" s="80" t="s">
        <v>103</v>
      </c>
      <c r="B24" s="99" t="s">
        <v>104</v>
      </c>
      <c r="C24" s="101">
        <f>C25</f>
        <v>2319.86</v>
      </c>
      <c r="D24" s="101">
        <f t="shared" ref="D24:G26" si="12">D25</f>
        <v>100</v>
      </c>
      <c r="E24" s="101">
        <f t="shared" si="12"/>
        <v>100</v>
      </c>
      <c r="F24" s="101">
        <f t="shared" si="12"/>
        <v>100</v>
      </c>
      <c r="G24" s="101">
        <f t="shared" si="12"/>
        <v>100</v>
      </c>
    </row>
    <row r="25" spans="1:7" x14ac:dyDescent="0.25">
      <c r="A25" s="119" t="s">
        <v>101</v>
      </c>
      <c r="B25" s="102" t="s">
        <v>102</v>
      </c>
      <c r="C25" s="106">
        <f>C26</f>
        <v>2319.86</v>
      </c>
      <c r="D25" s="106">
        <f t="shared" si="12"/>
        <v>100</v>
      </c>
      <c r="E25" s="106">
        <f t="shared" si="12"/>
        <v>100</v>
      </c>
      <c r="F25" s="106">
        <f t="shared" si="12"/>
        <v>100</v>
      </c>
      <c r="G25" s="106">
        <f t="shared" si="12"/>
        <v>100</v>
      </c>
    </row>
    <row r="26" spans="1:7" ht="21" customHeight="1" x14ac:dyDescent="0.25">
      <c r="A26" s="120">
        <v>4</v>
      </c>
      <c r="B26" s="103" t="s">
        <v>36</v>
      </c>
      <c r="C26" s="105">
        <f>C27</f>
        <v>2319.86</v>
      </c>
      <c r="D26" s="104">
        <f t="shared" si="12"/>
        <v>100</v>
      </c>
      <c r="E26" s="104">
        <f t="shared" si="12"/>
        <v>100</v>
      </c>
      <c r="F26" s="104">
        <f t="shared" si="12"/>
        <v>100</v>
      </c>
      <c r="G26" s="104">
        <f t="shared" si="12"/>
        <v>100</v>
      </c>
    </row>
    <row r="27" spans="1:7" ht="28.5" customHeight="1" x14ac:dyDescent="0.25">
      <c r="A27" s="120">
        <v>42</v>
      </c>
      <c r="B27" s="103" t="s">
        <v>67</v>
      </c>
      <c r="C27" s="105">
        <f>'[1]POSEBNI DIO'!$G$137</f>
        <v>2319.86</v>
      </c>
      <c r="D27" s="96">
        <v>100</v>
      </c>
      <c r="E27" s="96">
        <v>100</v>
      </c>
      <c r="F27" s="96">
        <v>100</v>
      </c>
      <c r="G27" s="96">
        <v>100</v>
      </c>
    </row>
    <row r="28" spans="1:7" ht="43.5" customHeight="1" x14ac:dyDescent="0.25">
      <c r="A28" s="118" t="s">
        <v>105</v>
      </c>
      <c r="B28" s="99" t="s">
        <v>106</v>
      </c>
      <c r="C28" s="101">
        <f>C29+C60</f>
        <v>560647.54999999993</v>
      </c>
      <c r="D28" s="101">
        <f>D29+D60</f>
        <v>819396</v>
      </c>
      <c r="E28" s="101">
        <f>E29+E60</f>
        <v>972214.49000000011</v>
      </c>
      <c r="F28" s="101">
        <f>F29+F60</f>
        <v>883214.49000000011</v>
      </c>
      <c r="G28" s="101">
        <f>G29+G60</f>
        <v>876469.84999999986</v>
      </c>
    </row>
    <row r="29" spans="1:7" ht="43.5" customHeight="1" x14ac:dyDescent="0.25">
      <c r="A29" s="118" t="s">
        <v>107</v>
      </c>
      <c r="B29" s="99" t="s">
        <v>108</v>
      </c>
      <c r="C29" s="101">
        <f>C30+C35+C39+C47+C54+C43</f>
        <v>24813.87</v>
      </c>
      <c r="D29" s="101">
        <f>D30+D35+D39+D47+D54+D43</f>
        <v>9565</v>
      </c>
      <c r="E29" s="101">
        <f>E30+E35+E39+E47+E54+E43</f>
        <v>20088.04</v>
      </c>
      <c r="F29" s="101">
        <f>F30+F35+F39+F47+F54+F43</f>
        <v>20088.04</v>
      </c>
      <c r="G29" s="101">
        <f>G30+G35+G39+G47+G54+G43</f>
        <v>19258.309999999998</v>
      </c>
    </row>
    <row r="30" spans="1:7" ht="28.5" customHeight="1" x14ac:dyDescent="0.25">
      <c r="A30" s="80" t="s">
        <v>109</v>
      </c>
      <c r="B30" s="153" t="s">
        <v>110</v>
      </c>
      <c r="C30" s="101">
        <f>C31</f>
        <v>5773.49</v>
      </c>
      <c r="D30" s="107">
        <f t="shared" ref="D30:G31" si="13">D31</f>
        <v>7117</v>
      </c>
      <c r="E30" s="107">
        <f t="shared" si="13"/>
        <v>2575.54</v>
      </c>
      <c r="F30" s="107">
        <f t="shared" si="13"/>
        <v>2575.54</v>
      </c>
      <c r="G30" s="107">
        <f t="shared" si="13"/>
        <v>1865.81</v>
      </c>
    </row>
    <row r="31" spans="1:7" x14ac:dyDescent="0.25">
      <c r="A31" s="119" t="s">
        <v>111</v>
      </c>
      <c r="B31" s="102" t="s">
        <v>40</v>
      </c>
      <c r="C31" s="106">
        <f>C32</f>
        <v>5773.49</v>
      </c>
      <c r="D31" s="108">
        <f t="shared" si="13"/>
        <v>7117</v>
      </c>
      <c r="E31" s="108">
        <f t="shared" si="13"/>
        <v>2575.54</v>
      </c>
      <c r="F31" s="108">
        <f t="shared" si="13"/>
        <v>2575.54</v>
      </c>
      <c r="G31" s="108">
        <f t="shared" si="13"/>
        <v>1865.81</v>
      </c>
    </row>
    <row r="32" spans="1:7" s="58" customFormat="1" x14ac:dyDescent="0.25">
      <c r="A32" s="120">
        <v>3</v>
      </c>
      <c r="B32" s="103" t="s">
        <v>33</v>
      </c>
      <c r="C32" s="105">
        <f>C33+C34</f>
        <v>5773.49</v>
      </c>
      <c r="D32" s="104">
        <f>D34+D33</f>
        <v>7117</v>
      </c>
      <c r="E32" s="104">
        <f>E34+E33</f>
        <v>2575.54</v>
      </c>
      <c r="F32" s="104">
        <f t="shared" ref="F32:G32" si="14">F34+F33</f>
        <v>2575.54</v>
      </c>
      <c r="G32" s="104">
        <f t="shared" si="14"/>
        <v>1865.81</v>
      </c>
    </row>
    <row r="33" spans="1:7" x14ac:dyDescent="0.25">
      <c r="A33" s="120">
        <v>31</v>
      </c>
      <c r="B33" s="103" t="s">
        <v>34</v>
      </c>
      <c r="C33" s="155">
        <f>'[1]POSEBNI DIO'!$G$85</f>
        <v>5423.04</v>
      </c>
      <c r="D33" s="110">
        <v>6580</v>
      </c>
      <c r="E33" s="155">
        <v>2413.42</v>
      </c>
      <c r="F33" s="110">
        <v>2413.42</v>
      </c>
      <c r="G33" s="110">
        <v>1744.22</v>
      </c>
    </row>
    <row r="34" spans="1:7" x14ac:dyDescent="0.25">
      <c r="A34" s="120">
        <v>32</v>
      </c>
      <c r="B34" s="103" t="s">
        <v>35</v>
      </c>
      <c r="C34" s="155">
        <f>'[1]POSEBNI DIO'!$G$92</f>
        <v>350.45</v>
      </c>
      <c r="D34" s="110">
        <v>537</v>
      </c>
      <c r="E34" s="155">
        <v>162.12</v>
      </c>
      <c r="F34" s="110">
        <v>162.12</v>
      </c>
      <c r="G34" s="110">
        <v>121.59</v>
      </c>
    </row>
    <row r="35" spans="1:7" ht="25.5" x14ac:dyDescent="0.25">
      <c r="A35" s="80" t="s">
        <v>112</v>
      </c>
      <c r="B35" s="117" t="s">
        <v>113</v>
      </c>
      <c r="C35" s="156">
        <f>C36</f>
        <v>1181.92</v>
      </c>
      <c r="D35" s="93">
        <f t="shared" ref="D35:G37" si="15">D36</f>
        <v>0</v>
      </c>
      <c r="E35" s="93">
        <f t="shared" si="15"/>
        <v>0</v>
      </c>
      <c r="F35" s="93">
        <f t="shared" si="15"/>
        <v>0</v>
      </c>
      <c r="G35" s="93">
        <f t="shared" si="15"/>
        <v>0</v>
      </c>
    </row>
    <row r="36" spans="1:7" x14ac:dyDescent="0.25">
      <c r="A36" s="119" t="s">
        <v>111</v>
      </c>
      <c r="B36" s="102" t="s">
        <v>40</v>
      </c>
      <c r="C36" s="157">
        <f>C37</f>
        <v>1181.92</v>
      </c>
      <c r="D36" s="88">
        <f t="shared" si="15"/>
        <v>0</v>
      </c>
      <c r="E36" s="88">
        <f t="shared" si="15"/>
        <v>0</v>
      </c>
      <c r="F36" s="88">
        <f t="shared" si="15"/>
        <v>0</v>
      </c>
      <c r="G36" s="88">
        <f t="shared" si="15"/>
        <v>0</v>
      </c>
    </row>
    <row r="37" spans="1:7" x14ac:dyDescent="0.25">
      <c r="A37" s="120">
        <v>3</v>
      </c>
      <c r="B37" s="103" t="s">
        <v>33</v>
      </c>
      <c r="C37" s="155">
        <f>C38</f>
        <v>1181.92</v>
      </c>
      <c r="D37" s="96">
        <f t="shared" si="15"/>
        <v>0</v>
      </c>
      <c r="E37" s="96">
        <f t="shared" si="15"/>
        <v>0</v>
      </c>
      <c r="F37" s="96">
        <f t="shared" si="15"/>
        <v>0</v>
      </c>
      <c r="G37" s="96">
        <f t="shared" si="15"/>
        <v>0</v>
      </c>
    </row>
    <row r="38" spans="1:7" x14ac:dyDescent="0.25">
      <c r="A38" s="120">
        <v>32</v>
      </c>
      <c r="B38" s="103" t="s">
        <v>35</v>
      </c>
      <c r="C38" s="155">
        <f>'[1]POSEBNI DIO'!$G$98</f>
        <v>1181.92</v>
      </c>
      <c r="D38" s="96"/>
      <c r="E38" s="155">
        <v>0</v>
      </c>
      <c r="F38" s="110">
        <v>0</v>
      </c>
      <c r="G38" s="110">
        <v>0</v>
      </c>
    </row>
    <row r="39" spans="1:7" ht="15" customHeight="1" x14ac:dyDescent="0.25">
      <c r="A39" s="118" t="s">
        <v>114</v>
      </c>
      <c r="B39" s="99" t="s">
        <v>115</v>
      </c>
      <c r="C39" s="152">
        <f>C40</f>
        <v>464.47</v>
      </c>
      <c r="D39" s="93">
        <f t="shared" ref="D39:G40" si="16">D40</f>
        <v>693</v>
      </c>
      <c r="E39" s="93">
        <f t="shared" si="16"/>
        <v>700</v>
      </c>
      <c r="F39" s="93">
        <f t="shared" si="16"/>
        <v>700</v>
      </c>
      <c r="G39" s="93">
        <f t="shared" si="16"/>
        <v>700</v>
      </c>
    </row>
    <row r="40" spans="1:7" x14ac:dyDescent="0.25">
      <c r="A40" s="119" t="s">
        <v>111</v>
      </c>
      <c r="B40" s="102" t="s">
        <v>40</v>
      </c>
      <c r="C40" s="158">
        <f>C41</f>
        <v>464.47</v>
      </c>
      <c r="D40" s="88">
        <f t="shared" si="16"/>
        <v>693</v>
      </c>
      <c r="E40" s="88">
        <f t="shared" si="16"/>
        <v>700</v>
      </c>
      <c r="F40" s="88">
        <f t="shared" si="16"/>
        <v>700</v>
      </c>
      <c r="G40" s="88">
        <f t="shared" si="16"/>
        <v>700</v>
      </c>
    </row>
    <row r="41" spans="1:7" x14ac:dyDescent="0.25">
      <c r="A41" s="120">
        <v>3</v>
      </c>
      <c r="B41" s="103" t="s">
        <v>33</v>
      </c>
      <c r="C41" s="155">
        <f>C42</f>
        <v>464.47</v>
      </c>
      <c r="D41" s="96">
        <f>D42</f>
        <v>693</v>
      </c>
      <c r="E41" s="96">
        <f t="shared" ref="E41:G41" si="17">E42</f>
        <v>700</v>
      </c>
      <c r="F41" s="96">
        <f t="shared" si="17"/>
        <v>700</v>
      </c>
      <c r="G41" s="96">
        <f t="shared" si="17"/>
        <v>700</v>
      </c>
    </row>
    <row r="42" spans="1:7" x14ac:dyDescent="0.25">
      <c r="A42" s="120">
        <v>32</v>
      </c>
      <c r="B42" s="103" t="s">
        <v>35</v>
      </c>
      <c r="C42" s="155">
        <f>'[1]POSEBNI DIO'!$G$43</f>
        <v>464.47</v>
      </c>
      <c r="D42" s="110">
        <v>693</v>
      </c>
      <c r="E42" s="155">
        <v>700</v>
      </c>
      <c r="F42" s="110">
        <v>700</v>
      </c>
      <c r="G42" s="110">
        <v>700</v>
      </c>
    </row>
    <row r="43" spans="1:7" s="142" customFormat="1" ht="25.5" x14ac:dyDescent="0.2">
      <c r="A43" s="132" t="s">
        <v>150</v>
      </c>
      <c r="B43" s="99" t="str">
        <f>'[1]POSEBNI DIO'!C46</f>
        <v>Dopunska sredstva za izgradnju, dogradnju i adaptaciju škola</v>
      </c>
      <c r="C43" s="159">
        <f>C44</f>
        <v>2500</v>
      </c>
      <c r="D43" s="159">
        <f t="shared" ref="D43:G43" si="18">D44</f>
        <v>0</v>
      </c>
      <c r="E43" s="159">
        <f t="shared" si="18"/>
        <v>0</v>
      </c>
      <c r="F43" s="159">
        <f t="shared" si="18"/>
        <v>0</v>
      </c>
      <c r="G43" s="159">
        <f t="shared" si="18"/>
        <v>0</v>
      </c>
    </row>
    <row r="44" spans="1:7" s="143" customFormat="1" x14ac:dyDescent="0.25">
      <c r="A44" s="133" t="str">
        <f>'[1]POSEBNI DIO'!B47</f>
        <v>Izvor</v>
      </c>
      <c r="B44" s="102" t="str">
        <f>'[1]POSEBNI DIO'!C47</f>
        <v>1.1.Opći prihodi i primici</v>
      </c>
      <c r="C44" s="160">
        <f>C45</f>
        <v>2500</v>
      </c>
      <c r="D44" s="160">
        <f t="shared" ref="D44:G44" si="19">D45</f>
        <v>0</v>
      </c>
      <c r="E44" s="160">
        <f t="shared" si="19"/>
        <v>0</v>
      </c>
      <c r="F44" s="160">
        <f t="shared" si="19"/>
        <v>0</v>
      </c>
      <c r="G44" s="160">
        <f t="shared" si="19"/>
        <v>0</v>
      </c>
    </row>
    <row r="45" spans="1:7" x14ac:dyDescent="0.25">
      <c r="A45" s="120">
        <f>'[1]POSEBNI DIO'!B48</f>
        <v>3</v>
      </c>
      <c r="B45" s="103" t="str">
        <f>'[1]POSEBNI DIO'!C48</f>
        <v>Rashodi poslovanja</v>
      </c>
      <c r="C45" s="155">
        <f>C46</f>
        <v>2500</v>
      </c>
      <c r="D45" s="155">
        <f t="shared" ref="D45:G45" si="20">D46</f>
        <v>0</v>
      </c>
      <c r="E45" s="155">
        <f t="shared" si="20"/>
        <v>0</v>
      </c>
      <c r="F45" s="155">
        <f t="shared" si="20"/>
        <v>0</v>
      </c>
      <c r="G45" s="155">
        <f t="shared" si="20"/>
        <v>0</v>
      </c>
    </row>
    <row r="46" spans="1:7" x14ac:dyDescent="0.25">
      <c r="A46" s="120">
        <f>'[1]POSEBNI DIO'!B49</f>
        <v>32</v>
      </c>
      <c r="B46" s="103" t="str">
        <f>'[1]POSEBNI DIO'!C49</f>
        <v>Materijalni rashodi</v>
      </c>
      <c r="C46" s="155">
        <f>'[1]POSEBNI DIO'!$G$49</f>
        <v>2500</v>
      </c>
      <c r="D46" s="110">
        <v>0</v>
      </c>
      <c r="E46" s="155">
        <v>0</v>
      </c>
      <c r="F46" s="110">
        <v>0</v>
      </c>
      <c r="G46" s="110">
        <v>0</v>
      </c>
    </row>
    <row r="47" spans="1:7" ht="28.5" customHeight="1" x14ac:dyDescent="0.25">
      <c r="A47" s="80" t="s">
        <v>116</v>
      </c>
      <c r="B47" s="99" t="s">
        <v>117</v>
      </c>
      <c r="C47" s="161">
        <f>C48</f>
        <v>14503.230000000001</v>
      </c>
      <c r="D47" s="93">
        <f t="shared" ref="D47:G47" si="21">D48</f>
        <v>1539</v>
      </c>
      <c r="E47" s="93">
        <f t="shared" si="21"/>
        <v>13750</v>
      </c>
      <c r="F47" s="93">
        <f t="shared" si="21"/>
        <v>13750</v>
      </c>
      <c r="G47" s="93">
        <f t="shared" si="21"/>
        <v>13750</v>
      </c>
    </row>
    <row r="48" spans="1:7" x14ac:dyDescent="0.25">
      <c r="A48" s="119" t="s">
        <v>111</v>
      </c>
      <c r="B48" s="102" t="s">
        <v>40</v>
      </c>
      <c r="C48" s="162">
        <f>C49+C52</f>
        <v>14503.230000000001</v>
      </c>
      <c r="D48" s="162">
        <f t="shared" ref="D48:G48" si="22">D49+D52</f>
        <v>1539</v>
      </c>
      <c r="E48" s="162">
        <f t="shared" si="22"/>
        <v>13750</v>
      </c>
      <c r="F48" s="162">
        <f t="shared" si="22"/>
        <v>13750</v>
      </c>
      <c r="G48" s="162">
        <f t="shared" si="22"/>
        <v>13750</v>
      </c>
    </row>
    <row r="49" spans="1:7" x14ac:dyDescent="0.25">
      <c r="A49" s="120">
        <v>3</v>
      </c>
      <c r="B49" s="103" t="s">
        <v>33</v>
      </c>
      <c r="C49" s="155">
        <f>C50+C51</f>
        <v>14503.230000000001</v>
      </c>
      <c r="D49" s="110">
        <f>D50+D51</f>
        <v>1539</v>
      </c>
      <c r="E49" s="155">
        <f>E50+E51</f>
        <v>10250</v>
      </c>
      <c r="F49" s="110">
        <f>F50+F51</f>
        <v>10250</v>
      </c>
      <c r="G49" s="110">
        <f>G50+G51</f>
        <v>10250</v>
      </c>
    </row>
    <row r="50" spans="1:7" x14ac:dyDescent="0.25">
      <c r="A50" s="120">
        <v>32</v>
      </c>
      <c r="B50" s="103" t="s">
        <v>35</v>
      </c>
      <c r="C50" s="155">
        <f>'[1]POSEBNI DIO'!$G$55</f>
        <v>14385.12</v>
      </c>
      <c r="D50" s="110">
        <v>1539</v>
      </c>
      <c r="E50" s="155">
        <v>10250</v>
      </c>
      <c r="F50" s="110">
        <v>10250</v>
      </c>
      <c r="G50" s="110">
        <v>10250</v>
      </c>
    </row>
    <row r="51" spans="1:7" x14ac:dyDescent="0.25">
      <c r="A51" s="120">
        <v>34</v>
      </c>
      <c r="B51" s="103" t="s">
        <v>65</v>
      </c>
      <c r="C51" s="155">
        <f>'[1]POSEBNI DIO'!$G$79</f>
        <v>118.11</v>
      </c>
      <c r="D51" s="110">
        <v>0</v>
      </c>
      <c r="E51" s="155">
        <v>0</v>
      </c>
      <c r="F51" s="110">
        <v>0</v>
      </c>
      <c r="G51" s="110">
        <v>0</v>
      </c>
    </row>
    <row r="52" spans="1:7" x14ac:dyDescent="0.25">
      <c r="A52" s="120">
        <v>4</v>
      </c>
      <c r="B52" s="103" t="s">
        <v>36</v>
      </c>
      <c r="C52" s="155">
        <f>C53</f>
        <v>0</v>
      </c>
      <c r="D52" s="155">
        <f t="shared" ref="D52:G52" si="23">D53</f>
        <v>0</v>
      </c>
      <c r="E52" s="155">
        <f t="shared" si="23"/>
        <v>3500</v>
      </c>
      <c r="F52" s="155">
        <f t="shared" si="23"/>
        <v>3500</v>
      </c>
      <c r="G52" s="155">
        <f t="shared" si="23"/>
        <v>3500</v>
      </c>
    </row>
    <row r="53" spans="1:7" ht="25.5" x14ac:dyDescent="0.25">
      <c r="A53" s="120">
        <v>42</v>
      </c>
      <c r="B53" s="103" t="s">
        <v>67</v>
      </c>
      <c r="C53" s="155">
        <v>0</v>
      </c>
      <c r="D53" s="110">
        <v>0</v>
      </c>
      <c r="E53" s="155">
        <v>3500</v>
      </c>
      <c r="F53" s="110">
        <v>3500</v>
      </c>
      <c r="G53" s="110">
        <v>3500</v>
      </c>
    </row>
    <row r="54" spans="1:7" ht="32.25" customHeight="1" x14ac:dyDescent="0.25">
      <c r="A54" s="118" t="s">
        <v>118</v>
      </c>
      <c r="B54" s="99" t="s">
        <v>108</v>
      </c>
      <c r="C54" s="152">
        <f>C55</f>
        <v>390.76</v>
      </c>
      <c r="D54" s="93">
        <f t="shared" ref="D54:G55" si="24">D55</f>
        <v>216</v>
      </c>
      <c r="E54" s="93">
        <f t="shared" si="24"/>
        <v>3062.5</v>
      </c>
      <c r="F54" s="93">
        <f t="shared" si="24"/>
        <v>3062.5</v>
      </c>
      <c r="G54" s="93">
        <f t="shared" si="24"/>
        <v>2942.5</v>
      </c>
    </row>
    <row r="55" spans="1:7" x14ac:dyDescent="0.25">
      <c r="A55" s="119" t="s">
        <v>111</v>
      </c>
      <c r="B55" s="102" t="s">
        <v>40</v>
      </c>
      <c r="C55" s="111">
        <f>C56</f>
        <v>390.76</v>
      </c>
      <c r="D55" s="88">
        <f t="shared" si="24"/>
        <v>216</v>
      </c>
      <c r="E55" s="88">
        <f t="shared" si="24"/>
        <v>3062.5</v>
      </c>
      <c r="F55" s="88">
        <f t="shared" si="24"/>
        <v>3062.5</v>
      </c>
      <c r="G55" s="88">
        <f t="shared" si="24"/>
        <v>2942.5</v>
      </c>
    </row>
    <row r="56" spans="1:7" x14ac:dyDescent="0.25">
      <c r="A56" s="120">
        <v>3</v>
      </c>
      <c r="B56" s="103" t="s">
        <v>33</v>
      </c>
      <c r="C56" s="112">
        <f>C58+C57+C59</f>
        <v>390.76</v>
      </c>
      <c r="D56" s="112">
        <f t="shared" ref="D56:G56" si="25">D58+D57+D59</f>
        <v>216</v>
      </c>
      <c r="E56" s="112">
        <f t="shared" si="25"/>
        <v>3062.5</v>
      </c>
      <c r="F56" s="112">
        <f t="shared" si="25"/>
        <v>3062.5</v>
      </c>
      <c r="G56" s="112">
        <f t="shared" si="25"/>
        <v>2942.5</v>
      </c>
    </row>
    <row r="57" spans="1:7" x14ac:dyDescent="0.25">
      <c r="A57" s="120">
        <v>31</v>
      </c>
      <c r="B57" s="103" t="s">
        <v>34</v>
      </c>
      <c r="C57" s="112">
        <f>'[1]POSEBNI DIO'!$G$32</f>
        <v>75</v>
      </c>
      <c r="D57" s="96">
        <v>0</v>
      </c>
      <c r="E57" s="96">
        <v>0</v>
      </c>
      <c r="F57" s="96">
        <v>0</v>
      </c>
      <c r="G57" s="96">
        <v>0</v>
      </c>
    </row>
    <row r="58" spans="1:7" x14ac:dyDescent="0.25">
      <c r="A58" s="120">
        <v>32</v>
      </c>
      <c r="B58" s="103" t="s">
        <v>35</v>
      </c>
      <c r="C58" s="109">
        <f>'[1]POSEBNI DIO'!$G$35</f>
        <v>315.76</v>
      </c>
      <c r="D58" s="110">
        <v>216</v>
      </c>
      <c r="E58" s="110">
        <v>1212.5</v>
      </c>
      <c r="F58" s="110">
        <v>1212.5</v>
      </c>
      <c r="G58" s="110">
        <v>1212.5</v>
      </c>
    </row>
    <row r="59" spans="1:7" ht="25.5" customHeight="1" x14ac:dyDescent="0.25">
      <c r="A59" s="120">
        <v>37</v>
      </c>
      <c r="B59" s="103" t="s">
        <v>66</v>
      </c>
      <c r="C59" s="109">
        <v>0</v>
      </c>
      <c r="D59" s="110">
        <v>0</v>
      </c>
      <c r="E59" s="110">
        <v>1850</v>
      </c>
      <c r="F59" s="110">
        <v>1850</v>
      </c>
      <c r="G59" s="110">
        <v>1730</v>
      </c>
    </row>
    <row r="60" spans="1:7" x14ac:dyDescent="0.25">
      <c r="A60" s="118" t="s">
        <v>119</v>
      </c>
      <c r="B60" s="99" t="s">
        <v>120</v>
      </c>
      <c r="C60" s="156">
        <f>C61+C65+C70+C78+C90</f>
        <v>535833.67999999993</v>
      </c>
      <c r="D60" s="113">
        <f>D61+D65+D70+D78+D90</f>
        <v>809831</v>
      </c>
      <c r="E60" s="113">
        <f>E61+E65+E70+E78+E90+E84</f>
        <v>952126.45000000007</v>
      </c>
      <c r="F60" s="113">
        <f t="shared" ref="F60:G60" si="26">F61+F65+F70+F78+F90+F84</f>
        <v>863126.45000000007</v>
      </c>
      <c r="G60" s="113">
        <f t="shared" si="26"/>
        <v>857211.53999999992</v>
      </c>
    </row>
    <row r="61" spans="1:7" x14ac:dyDescent="0.25">
      <c r="A61" s="119" t="s">
        <v>121</v>
      </c>
      <c r="B61" s="102" t="s">
        <v>41</v>
      </c>
      <c r="C61" s="114">
        <f>C62</f>
        <v>126.31</v>
      </c>
      <c r="D61" s="88">
        <f t="shared" ref="D61:G62" si="27">D62</f>
        <v>2363</v>
      </c>
      <c r="E61" s="88">
        <f t="shared" si="27"/>
        <v>2400</v>
      </c>
      <c r="F61" s="88">
        <f t="shared" si="27"/>
        <v>2400</v>
      </c>
      <c r="G61" s="88">
        <f t="shared" si="27"/>
        <v>2400</v>
      </c>
    </row>
    <row r="62" spans="1:7" x14ac:dyDescent="0.25">
      <c r="A62" s="120">
        <v>3</v>
      </c>
      <c r="B62" s="103" t="s">
        <v>33</v>
      </c>
      <c r="C62" s="110">
        <f>C63+C64</f>
        <v>126.31</v>
      </c>
      <c r="D62" s="112">
        <f>D63+D64</f>
        <v>2363</v>
      </c>
      <c r="E62" s="96">
        <f t="shared" si="27"/>
        <v>2400</v>
      </c>
      <c r="F62" s="96">
        <f t="shared" si="27"/>
        <v>2400</v>
      </c>
      <c r="G62" s="96">
        <f t="shared" si="27"/>
        <v>2400</v>
      </c>
    </row>
    <row r="63" spans="1:7" x14ac:dyDescent="0.25">
      <c r="A63" s="120">
        <v>32</v>
      </c>
      <c r="B63" s="103" t="s">
        <v>35</v>
      </c>
      <c r="C63" s="110">
        <f>'[1]POSEBNI DIO'!$G$152</f>
        <v>126.31</v>
      </c>
      <c r="D63" s="110">
        <v>2347</v>
      </c>
      <c r="E63" s="110">
        <v>2400</v>
      </c>
      <c r="F63" s="110">
        <v>2400</v>
      </c>
      <c r="G63" s="110">
        <v>2400</v>
      </c>
    </row>
    <row r="64" spans="1:7" ht="26.25" x14ac:dyDescent="0.25">
      <c r="A64" s="120">
        <v>38</v>
      </c>
      <c r="B64" s="79" t="s">
        <v>148</v>
      </c>
      <c r="C64" s="110">
        <v>0</v>
      </c>
      <c r="D64" s="110">
        <v>16</v>
      </c>
      <c r="E64" s="110">
        <v>0</v>
      </c>
      <c r="F64" s="110">
        <v>0</v>
      </c>
      <c r="G64" s="110">
        <v>0</v>
      </c>
    </row>
    <row r="65" spans="1:7" x14ac:dyDescent="0.25">
      <c r="A65" s="119" t="s">
        <v>122</v>
      </c>
      <c r="B65" s="102" t="s">
        <v>123</v>
      </c>
      <c r="C65" s="114">
        <f>C66</f>
        <v>12796.69</v>
      </c>
      <c r="D65" s="114">
        <f t="shared" ref="D65:G65" si="28">D66</f>
        <v>10898</v>
      </c>
      <c r="E65" s="114">
        <f t="shared" si="28"/>
        <v>8062</v>
      </c>
      <c r="F65" s="114">
        <f t="shared" si="28"/>
        <v>8062</v>
      </c>
      <c r="G65" s="114">
        <f t="shared" si="28"/>
        <v>8062</v>
      </c>
    </row>
    <row r="66" spans="1:7" x14ac:dyDescent="0.25">
      <c r="A66" s="120">
        <v>3</v>
      </c>
      <c r="B66" s="103" t="s">
        <v>33</v>
      </c>
      <c r="C66" s="110">
        <f>C67+C68+C69</f>
        <v>12796.69</v>
      </c>
      <c r="D66" s="110">
        <f t="shared" ref="D66:G66" si="29">D67+D68+D69</f>
        <v>10898</v>
      </c>
      <c r="E66" s="110">
        <f t="shared" si="29"/>
        <v>8062</v>
      </c>
      <c r="F66" s="110">
        <f t="shared" si="29"/>
        <v>8062</v>
      </c>
      <c r="G66" s="110">
        <f t="shared" si="29"/>
        <v>8062</v>
      </c>
    </row>
    <row r="67" spans="1:7" x14ac:dyDescent="0.25">
      <c r="A67" s="120">
        <v>32</v>
      </c>
      <c r="B67" s="103" t="s">
        <v>35</v>
      </c>
      <c r="C67" s="110">
        <f>'[1]POSEBNI DIO'!$G$161</f>
        <v>12634.59</v>
      </c>
      <c r="D67" s="110">
        <v>10898</v>
      </c>
      <c r="E67" s="110">
        <v>8062</v>
      </c>
      <c r="F67" s="110">
        <v>8062</v>
      </c>
      <c r="G67" s="110">
        <v>8062</v>
      </c>
    </row>
    <row r="68" spans="1:7" ht="26.25" customHeight="1" x14ac:dyDescent="0.25">
      <c r="A68" s="120">
        <v>37</v>
      </c>
      <c r="B68" s="103" t="str">
        <f t="shared" ref="B68" si="30">B74</f>
        <v>Naknade građ. i kućans. na tem. osig i dr. naknade</v>
      </c>
      <c r="C68" s="110">
        <f>'[1]POSEBNI DIO'!$G$174</f>
        <v>159.34</v>
      </c>
      <c r="D68" s="110">
        <v>0</v>
      </c>
      <c r="E68" s="110">
        <v>0</v>
      </c>
      <c r="F68" s="110">
        <v>0</v>
      </c>
      <c r="G68" s="110">
        <v>0</v>
      </c>
    </row>
    <row r="69" spans="1:7" ht="26.25" x14ac:dyDescent="0.25">
      <c r="A69" s="120">
        <v>38</v>
      </c>
      <c r="B69" s="79" t="s">
        <v>148</v>
      </c>
      <c r="C69" s="110">
        <f>'[1]POSEBNI DIO'!$G$177</f>
        <v>2.76</v>
      </c>
      <c r="D69" s="110">
        <v>0</v>
      </c>
      <c r="E69" s="110">
        <v>0</v>
      </c>
      <c r="F69" s="110">
        <v>0</v>
      </c>
      <c r="G69" s="110">
        <v>0</v>
      </c>
    </row>
    <row r="70" spans="1:7" x14ac:dyDescent="0.25">
      <c r="A70" s="119" t="s">
        <v>124</v>
      </c>
      <c r="B70" s="102" t="s">
        <v>125</v>
      </c>
      <c r="C70" s="114">
        <f>C71+C76</f>
        <v>522384.98</v>
      </c>
      <c r="D70" s="114">
        <f>D71+D76</f>
        <v>788712</v>
      </c>
      <c r="E70" s="114">
        <f>E71+E76</f>
        <v>827419.67</v>
      </c>
      <c r="F70" s="114">
        <f>F71+F76</f>
        <v>827419.67</v>
      </c>
      <c r="G70" s="114">
        <f>G71+G76</f>
        <v>826532.42999999993</v>
      </c>
    </row>
    <row r="71" spans="1:7" x14ac:dyDescent="0.25">
      <c r="A71" s="120">
        <v>3</v>
      </c>
      <c r="B71" s="103" t="s">
        <v>33</v>
      </c>
      <c r="C71" s="110">
        <f>C72+C73+C74+C75</f>
        <v>516497.93</v>
      </c>
      <c r="D71" s="110">
        <f t="shared" ref="D71:G71" si="31">D72+D73+D74+D75</f>
        <v>777130</v>
      </c>
      <c r="E71" s="110">
        <f t="shared" si="31"/>
        <v>817419.67</v>
      </c>
      <c r="F71" s="110">
        <f t="shared" si="31"/>
        <v>817419.67</v>
      </c>
      <c r="G71" s="110">
        <f t="shared" si="31"/>
        <v>816532.42999999993</v>
      </c>
    </row>
    <row r="72" spans="1:7" x14ac:dyDescent="0.25">
      <c r="A72" s="120">
        <v>31</v>
      </c>
      <c r="B72" s="103" t="s">
        <v>34</v>
      </c>
      <c r="C72" s="110">
        <f>'[1]POSEBNI DIO'!$G$182</f>
        <v>471252.13</v>
      </c>
      <c r="D72" s="110">
        <v>721500</v>
      </c>
      <c r="E72" s="110">
        <f>766200+3017.01</f>
        <v>769217.01</v>
      </c>
      <c r="F72" s="110">
        <f>766200+3017.01</f>
        <v>769217.01</v>
      </c>
      <c r="G72" s="110">
        <f>766200+2180.44</f>
        <v>768380.44</v>
      </c>
    </row>
    <row r="73" spans="1:7" x14ac:dyDescent="0.25">
      <c r="A73" s="120">
        <v>32</v>
      </c>
      <c r="B73" s="103" t="s">
        <v>35</v>
      </c>
      <c r="C73" s="110">
        <f>'[1]POSEBNI DIO'!$G$191</f>
        <v>44945.429999999993</v>
      </c>
      <c r="D73" s="110">
        <v>55280</v>
      </c>
      <c r="E73" s="110">
        <f>48000+202.66</f>
        <v>48202.66</v>
      </c>
      <c r="F73" s="110">
        <f>48000+202.66</f>
        <v>48202.66</v>
      </c>
      <c r="G73" s="110">
        <f>48000+151.99</f>
        <v>48151.99</v>
      </c>
    </row>
    <row r="74" spans="1:7" ht="26.25" customHeight="1" x14ac:dyDescent="0.25">
      <c r="A74" s="120">
        <v>37</v>
      </c>
      <c r="B74" s="144" t="s">
        <v>66</v>
      </c>
      <c r="C74" s="110">
        <f>'[1]POSEBNI DIO'!$G$202</f>
        <v>19.13</v>
      </c>
      <c r="D74" s="110">
        <v>75</v>
      </c>
      <c r="E74" s="110">
        <v>0</v>
      </c>
      <c r="F74" s="110">
        <v>0</v>
      </c>
      <c r="G74" s="110">
        <v>0</v>
      </c>
    </row>
    <row r="75" spans="1:7" ht="26.25" x14ac:dyDescent="0.25">
      <c r="A75" s="120">
        <v>38</v>
      </c>
      <c r="B75" s="79" t="s">
        <v>148</v>
      </c>
      <c r="C75" s="110">
        <f>'[1]POSEBNI DIO'!$G$205</f>
        <v>281.24</v>
      </c>
      <c r="D75" s="104">
        <v>275</v>
      </c>
      <c r="E75" s="110">
        <v>0</v>
      </c>
      <c r="F75" s="110">
        <v>0</v>
      </c>
      <c r="G75" s="110">
        <v>0</v>
      </c>
    </row>
    <row r="76" spans="1:7" ht="15" customHeight="1" x14ac:dyDescent="0.25">
      <c r="A76" s="120">
        <v>4</v>
      </c>
      <c r="B76" s="103" t="s">
        <v>36</v>
      </c>
      <c r="C76" s="110">
        <f>C77</f>
        <v>5887.05</v>
      </c>
      <c r="D76" s="96">
        <f t="shared" ref="D76:G76" si="32">D77</f>
        <v>11582</v>
      </c>
      <c r="E76" s="96">
        <f t="shared" si="32"/>
        <v>10000</v>
      </c>
      <c r="F76" s="96">
        <f t="shared" si="32"/>
        <v>10000</v>
      </c>
      <c r="G76" s="96">
        <f t="shared" si="32"/>
        <v>10000</v>
      </c>
    </row>
    <row r="77" spans="1:7" ht="23.25" customHeight="1" x14ac:dyDescent="0.25">
      <c r="A77" s="120">
        <v>42</v>
      </c>
      <c r="B77" s="103" t="s">
        <v>67</v>
      </c>
      <c r="C77" s="110">
        <f>'[1]POSEBNI DIO'!$G$211</f>
        <v>5887.05</v>
      </c>
      <c r="D77" s="96">
        <v>11582</v>
      </c>
      <c r="E77" s="110">
        <v>10000</v>
      </c>
      <c r="F77" s="110">
        <v>10000</v>
      </c>
      <c r="G77" s="110">
        <v>10000</v>
      </c>
    </row>
    <row r="78" spans="1:7" x14ac:dyDescent="0.25">
      <c r="A78" s="119" t="s">
        <v>126</v>
      </c>
      <c r="B78" s="102" t="s">
        <v>127</v>
      </c>
      <c r="C78" s="114">
        <f>C79+C82</f>
        <v>0</v>
      </c>
      <c r="D78" s="114">
        <f t="shared" ref="D78:G78" si="33">D79+D82</f>
        <v>7682</v>
      </c>
      <c r="E78" s="141">
        <f t="shared" si="33"/>
        <v>7000</v>
      </c>
      <c r="F78" s="141">
        <f t="shared" si="33"/>
        <v>7000</v>
      </c>
      <c r="G78" s="141">
        <f t="shared" si="33"/>
        <v>7000</v>
      </c>
    </row>
    <row r="79" spans="1:7" x14ac:dyDescent="0.25">
      <c r="A79" s="120">
        <v>3</v>
      </c>
      <c r="B79" s="103" t="s">
        <v>33</v>
      </c>
      <c r="C79" s="110">
        <f>C80+C81</f>
        <v>0</v>
      </c>
      <c r="D79" s="112">
        <f t="shared" ref="D79:G79" si="34">D80+D81</f>
        <v>7182</v>
      </c>
      <c r="E79" s="112">
        <f t="shared" si="34"/>
        <v>4900</v>
      </c>
      <c r="F79" s="112">
        <f t="shared" si="34"/>
        <v>4900</v>
      </c>
      <c r="G79" s="112">
        <f t="shared" si="34"/>
        <v>4900</v>
      </c>
    </row>
    <row r="80" spans="1:7" x14ac:dyDescent="0.25">
      <c r="A80" s="120">
        <v>31</v>
      </c>
      <c r="B80" s="103" t="s">
        <v>34</v>
      </c>
      <c r="C80" s="110">
        <v>0</v>
      </c>
      <c r="D80" s="96">
        <v>2640</v>
      </c>
      <c r="E80" s="149">
        <v>0</v>
      </c>
      <c r="F80" s="149">
        <v>0</v>
      </c>
      <c r="G80" s="149">
        <v>0</v>
      </c>
    </row>
    <row r="81" spans="1:7" x14ac:dyDescent="0.25">
      <c r="A81" s="120">
        <v>32</v>
      </c>
      <c r="B81" s="103" t="s">
        <v>35</v>
      </c>
      <c r="C81" s="110">
        <v>0</v>
      </c>
      <c r="D81" s="110">
        <v>4542</v>
      </c>
      <c r="E81" s="112">
        <v>4900</v>
      </c>
      <c r="F81" s="112">
        <v>4900</v>
      </c>
      <c r="G81" s="112">
        <v>4900</v>
      </c>
    </row>
    <row r="82" spans="1:7" ht="15" customHeight="1" x14ac:dyDescent="0.25">
      <c r="A82" s="120">
        <v>4</v>
      </c>
      <c r="B82" s="103" t="s">
        <v>36</v>
      </c>
      <c r="C82" s="110">
        <f>C83</f>
        <v>0</v>
      </c>
      <c r="D82" s="110">
        <f t="shared" ref="D82:G82" si="35">D83</f>
        <v>500</v>
      </c>
      <c r="E82" s="112">
        <f t="shared" si="35"/>
        <v>2100</v>
      </c>
      <c r="F82" s="112">
        <f t="shared" si="35"/>
        <v>2100</v>
      </c>
      <c r="G82" s="112">
        <f t="shared" si="35"/>
        <v>2100</v>
      </c>
    </row>
    <row r="83" spans="1:7" ht="22.5" customHeight="1" x14ac:dyDescent="0.25">
      <c r="A83" s="120">
        <v>42</v>
      </c>
      <c r="B83" s="103" t="s">
        <v>67</v>
      </c>
      <c r="C83" s="110">
        <v>0</v>
      </c>
      <c r="D83" s="96">
        <v>500</v>
      </c>
      <c r="E83" s="112">
        <v>2100</v>
      </c>
      <c r="F83" s="112">
        <v>2100</v>
      </c>
      <c r="G83" s="112">
        <v>2100</v>
      </c>
    </row>
    <row r="84" spans="1:7" ht="22.5" customHeight="1" x14ac:dyDescent="0.25">
      <c r="A84" s="119" t="s">
        <v>157</v>
      </c>
      <c r="B84" s="102" t="s">
        <v>158</v>
      </c>
      <c r="C84" s="110">
        <f>C88</f>
        <v>0</v>
      </c>
      <c r="D84" s="110">
        <f t="shared" ref="D84" si="36">D88</f>
        <v>0</v>
      </c>
      <c r="E84" s="155">
        <f>E88+E85</f>
        <v>107244.78</v>
      </c>
      <c r="F84" s="155">
        <f t="shared" ref="F84:G84" si="37">F88+F85</f>
        <v>18244.78</v>
      </c>
      <c r="G84" s="155">
        <f t="shared" si="37"/>
        <v>13217.109999999999</v>
      </c>
    </row>
    <row r="85" spans="1:7" ht="15.75" customHeight="1" x14ac:dyDescent="0.25">
      <c r="A85" s="120">
        <v>3</v>
      </c>
      <c r="B85" s="103" t="s">
        <v>33</v>
      </c>
      <c r="C85" s="110">
        <v>0</v>
      </c>
      <c r="D85" s="110">
        <v>0</v>
      </c>
      <c r="E85" s="155">
        <f>E86+E87</f>
        <v>18244.78</v>
      </c>
      <c r="F85" s="155">
        <f t="shared" ref="F85:G85" si="38">F86+F87</f>
        <v>18244.78</v>
      </c>
      <c r="G85" s="155">
        <f t="shared" si="38"/>
        <v>13217.109999999999</v>
      </c>
    </row>
    <row r="86" spans="1:7" ht="12.75" customHeight="1" x14ac:dyDescent="0.25">
      <c r="A86" s="120">
        <v>31</v>
      </c>
      <c r="B86" s="103" t="s">
        <v>34</v>
      </c>
      <c r="C86" s="110">
        <v>0</v>
      </c>
      <c r="D86" s="110">
        <v>0</v>
      </c>
      <c r="E86" s="155">
        <v>17096.37</v>
      </c>
      <c r="F86" s="155">
        <v>17096.37</v>
      </c>
      <c r="G86" s="155">
        <v>12355.81</v>
      </c>
    </row>
    <row r="87" spans="1:7" ht="13.5" customHeight="1" x14ac:dyDescent="0.25">
      <c r="A87" s="120">
        <v>32</v>
      </c>
      <c r="B87" s="103" t="s">
        <v>35</v>
      </c>
      <c r="C87" s="110">
        <v>0</v>
      </c>
      <c r="D87" s="110">
        <v>0</v>
      </c>
      <c r="E87" s="170">
        <v>1148.4100000000001</v>
      </c>
      <c r="F87" s="170">
        <v>1148.4100000000001</v>
      </c>
      <c r="G87" s="110">
        <v>861.3</v>
      </c>
    </row>
    <row r="88" spans="1:7" ht="14.25" customHeight="1" x14ac:dyDescent="0.25">
      <c r="A88" s="120">
        <v>4</v>
      </c>
      <c r="B88" s="103" t="s">
        <v>36</v>
      </c>
      <c r="C88" s="110">
        <f>C89</f>
        <v>0</v>
      </c>
      <c r="D88" s="110">
        <f t="shared" ref="D88:G88" si="39">D89</f>
        <v>0</v>
      </c>
      <c r="E88" s="110">
        <f t="shared" si="39"/>
        <v>89000</v>
      </c>
      <c r="F88" s="110">
        <f t="shared" si="39"/>
        <v>0</v>
      </c>
      <c r="G88" s="110">
        <f t="shared" si="39"/>
        <v>0</v>
      </c>
    </row>
    <row r="89" spans="1:7" ht="25.5" customHeight="1" x14ac:dyDescent="0.25">
      <c r="A89" s="120">
        <v>42</v>
      </c>
      <c r="B89" s="103" t="s">
        <v>67</v>
      </c>
      <c r="C89" s="110">
        <v>0</v>
      </c>
      <c r="D89" s="96">
        <v>0</v>
      </c>
      <c r="E89" s="112">
        <v>89000</v>
      </c>
      <c r="F89" s="112">
        <v>0</v>
      </c>
      <c r="G89" s="112">
        <v>0</v>
      </c>
    </row>
    <row r="90" spans="1:7" x14ac:dyDescent="0.25">
      <c r="A90" s="119" t="s">
        <v>129</v>
      </c>
      <c r="B90" s="102" t="s">
        <v>128</v>
      </c>
      <c r="C90" s="114">
        <f>C91</f>
        <v>525.70000000000005</v>
      </c>
      <c r="D90" s="88">
        <f t="shared" ref="D90:G91" si="40">D91</f>
        <v>176</v>
      </c>
      <c r="E90" s="150">
        <f t="shared" si="40"/>
        <v>0</v>
      </c>
      <c r="F90" s="150">
        <f t="shared" si="40"/>
        <v>0</v>
      </c>
      <c r="G90" s="150">
        <f t="shared" si="40"/>
        <v>0</v>
      </c>
    </row>
    <row r="91" spans="1:7" x14ac:dyDescent="0.25">
      <c r="A91" s="120">
        <v>3</v>
      </c>
      <c r="B91" s="103" t="s">
        <v>33</v>
      </c>
      <c r="C91" s="110">
        <f>C92</f>
        <v>525.70000000000005</v>
      </c>
      <c r="D91" s="96">
        <f t="shared" si="40"/>
        <v>176</v>
      </c>
      <c r="E91" s="149">
        <f t="shared" si="40"/>
        <v>0</v>
      </c>
      <c r="F91" s="149">
        <f t="shared" si="40"/>
        <v>0</v>
      </c>
      <c r="G91" s="149">
        <f t="shared" si="40"/>
        <v>0</v>
      </c>
    </row>
    <row r="92" spans="1:7" x14ac:dyDescent="0.25">
      <c r="A92" s="120">
        <v>32</v>
      </c>
      <c r="B92" s="103" t="s">
        <v>35</v>
      </c>
      <c r="C92" s="110">
        <f>'[1]POSEBNI DIO'!$G$145</f>
        <v>525.70000000000005</v>
      </c>
      <c r="D92" s="96">
        <v>176</v>
      </c>
      <c r="E92" s="112">
        <v>0</v>
      </c>
      <c r="F92" s="112">
        <v>0</v>
      </c>
      <c r="G92" s="112">
        <v>0</v>
      </c>
    </row>
  </sheetData>
  <mergeCells count="1">
    <mergeCell ref="A2:G2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2024-12-18T09:38:04Z</dcterms:modified>
</cp:coreProperties>
</file>