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IZVRŠENJE PLANA 2024\"/>
    </mc:Choice>
  </mc:AlternateContent>
  <xr:revisionPtr revIDLastSave="0" documentId="8_{4F2F81C6-BB91-4FFC-8934-FEA4A3ED387C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rashoda'!$B$1:$L$88</definedName>
    <definedName name="_xlnm.Print_Area" localSheetId="0">SAŽETAK!$A$1:$L$44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I67" i="3"/>
  <c r="J67" i="3"/>
  <c r="G67" i="3"/>
  <c r="I112" i="7"/>
  <c r="I119" i="7"/>
  <c r="I127" i="7"/>
  <c r="I128" i="7"/>
  <c r="H74" i="7"/>
  <c r="H32" i="7"/>
  <c r="G11" i="7"/>
  <c r="F11" i="7"/>
  <c r="H90" i="7"/>
  <c r="H140" i="7"/>
  <c r="F140" i="7"/>
  <c r="H154" i="7"/>
  <c r="F154" i="7"/>
  <c r="G117" i="7"/>
  <c r="F117" i="7"/>
  <c r="G70" i="7"/>
  <c r="F70" i="7"/>
  <c r="G72" i="7"/>
  <c r="H72" i="7"/>
  <c r="F72" i="7"/>
  <c r="G74" i="7"/>
  <c r="F74" i="7"/>
  <c r="G77" i="7"/>
  <c r="H77" i="7"/>
  <c r="F77" i="7"/>
  <c r="G67" i="7"/>
  <c r="F67" i="7"/>
  <c r="F66" i="7" s="1"/>
  <c r="F54" i="7"/>
  <c r="H33" i="7"/>
  <c r="H35" i="7"/>
  <c r="G31" i="7"/>
  <c r="F31" i="7"/>
  <c r="F33" i="7"/>
  <c r="H44" i="3"/>
  <c r="I44" i="3"/>
  <c r="J44" i="3"/>
  <c r="G44" i="3"/>
  <c r="H52" i="3"/>
  <c r="I52" i="3"/>
  <c r="J52" i="3"/>
  <c r="G52" i="3"/>
  <c r="H84" i="3"/>
  <c r="I84" i="3"/>
  <c r="J84" i="3"/>
  <c r="G84" i="3"/>
  <c r="I80" i="3"/>
  <c r="H74" i="3"/>
  <c r="I74" i="3"/>
  <c r="J74" i="3"/>
  <c r="G74" i="3"/>
  <c r="H11" i="3"/>
  <c r="I11" i="3"/>
  <c r="H15" i="3"/>
  <c r="I15" i="3"/>
  <c r="J15" i="3"/>
  <c r="G15" i="3"/>
  <c r="J29" i="3"/>
  <c r="G29" i="3"/>
  <c r="H136" i="7"/>
  <c r="H67" i="7"/>
  <c r="H66" i="7" s="1"/>
  <c r="H122" i="7"/>
  <c r="H120" i="7"/>
  <c r="H117" i="7"/>
  <c r="H115" i="7"/>
  <c r="H113" i="7"/>
  <c r="H48" i="7"/>
  <c r="H20" i="7"/>
  <c r="H71" i="7" l="1"/>
  <c r="H70" i="7" s="1"/>
  <c r="H119" i="7"/>
  <c r="H112" i="7"/>
  <c r="K78" i="3"/>
  <c r="K81" i="3"/>
  <c r="H77" i="3"/>
  <c r="H76" i="3" s="1"/>
  <c r="I77" i="3"/>
  <c r="J77" i="3"/>
  <c r="J76" i="3" s="1"/>
  <c r="G77" i="3"/>
  <c r="G127" i="7"/>
  <c r="G111" i="7"/>
  <c r="G58" i="7"/>
  <c r="G57" i="7" s="1"/>
  <c r="G16" i="7"/>
  <c r="G15" i="7" s="1"/>
  <c r="H16" i="7"/>
  <c r="H15" i="7" s="1"/>
  <c r="H125" i="7"/>
  <c r="F125" i="7"/>
  <c r="F111" i="7"/>
  <c r="F110" i="7" s="1"/>
  <c r="H108" i="7"/>
  <c r="H107" i="7" s="1"/>
  <c r="G106" i="7"/>
  <c r="F106" i="7"/>
  <c r="H104" i="7"/>
  <c r="H103" i="7" s="1"/>
  <c r="I103" i="7" s="1"/>
  <c r="F104" i="7"/>
  <c r="F103" i="7" s="1"/>
  <c r="H101" i="7"/>
  <c r="H100" i="7" s="1"/>
  <c r="I100" i="7" s="1"/>
  <c r="F101" i="7"/>
  <c r="F100" i="7" s="1"/>
  <c r="H97" i="7"/>
  <c r="F97" i="7"/>
  <c r="H94" i="7"/>
  <c r="F94" i="7"/>
  <c r="H91" i="7"/>
  <c r="F91" i="7"/>
  <c r="H88" i="7"/>
  <c r="F88" i="7"/>
  <c r="H86" i="7"/>
  <c r="F86" i="7"/>
  <c r="H82" i="7"/>
  <c r="F82" i="7"/>
  <c r="G80" i="7"/>
  <c r="G69" i="7"/>
  <c r="H63" i="7"/>
  <c r="F63" i="7"/>
  <c r="H60" i="7"/>
  <c r="F60" i="7"/>
  <c r="F58" i="7"/>
  <c r="F57" i="7" s="1"/>
  <c r="H55" i="7"/>
  <c r="H54" i="7" s="1"/>
  <c r="F53" i="7"/>
  <c r="F52" i="7" s="1"/>
  <c r="G53" i="7"/>
  <c r="G52" i="7" s="1"/>
  <c r="F159" i="7"/>
  <c r="F136" i="7"/>
  <c r="F145" i="7"/>
  <c r="F21" i="7"/>
  <c r="F27" i="7"/>
  <c r="F48" i="7"/>
  <c r="F45" i="7"/>
  <c r="F41" i="7"/>
  <c r="C27" i="5"/>
  <c r="H111" i="7" l="1"/>
  <c r="G110" i="7"/>
  <c r="I90" i="7"/>
  <c r="G79" i="7"/>
  <c r="F80" i="7"/>
  <c r="F79" i="7" s="1"/>
  <c r="I107" i="7"/>
  <c r="H106" i="7"/>
  <c r="I106" i="7" s="1"/>
  <c r="H81" i="7"/>
  <c r="H59" i="7"/>
  <c r="H53" i="7"/>
  <c r="I53" i="7" s="1"/>
  <c r="I71" i="7"/>
  <c r="F69" i="7"/>
  <c r="F25" i="7"/>
  <c r="F19" i="7"/>
  <c r="H41" i="7"/>
  <c r="L21" i="1"/>
  <c r="L20" i="1"/>
  <c r="L17" i="1"/>
  <c r="K21" i="1"/>
  <c r="K20" i="1"/>
  <c r="K17" i="1"/>
  <c r="K19" i="1" s="1"/>
  <c r="H22" i="1"/>
  <c r="I22" i="1"/>
  <c r="J22" i="1"/>
  <c r="H19" i="1"/>
  <c r="I19" i="1"/>
  <c r="J19" i="1"/>
  <c r="G22" i="1"/>
  <c r="G19" i="1"/>
  <c r="H8" i="8"/>
  <c r="H9" i="8"/>
  <c r="G8" i="8"/>
  <c r="G9" i="8"/>
  <c r="H8" i="5"/>
  <c r="H9" i="5"/>
  <c r="H13" i="5"/>
  <c r="H15" i="5"/>
  <c r="H17" i="5"/>
  <c r="H18" i="5"/>
  <c r="H21" i="5"/>
  <c r="H22" i="5"/>
  <c r="H24" i="5"/>
  <c r="H26" i="5"/>
  <c r="H28" i="5"/>
  <c r="H30" i="5"/>
  <c r="H31" i="5"/>
  <c r="G8" i="5"/>
  <c r="G9" i="5"/>
  <c r="G11" i="5"/>
  <c r="G13" i="5"/>
  <c r="G15" i="5"/>
  <c r="G17" i="5"/>
  <c r="G21" i="5"/>
  <c r="G22" i="5"/>
  <c r="G24" i="5"/>
  <c r="G26" i="5"/>
  <c r="G28" i="5"/>
  <c r="G30" i="5"/>
  <c r="K39" i="3"/>
  <c r="K40" i="3"/>
  <c r="K41" i="3"/>
  <c r="K43" i="3"/>
  <c r="K45" i="3"/>
  <c r="K48" i="3"/>
  <c r="K49" i="3"/>
  <c r="K50" i="3"/>
  <c r="K51" i="3"/>
  <c r="K53" i="3"/>
  <c r="K54" i="3"/>
  <c r="K55" i="3"/>
  <c r="K56" i="3"/>
  <c r="K57" i="3"/>
  <c r="K59" i="3"/>
  <c r="K60" i="3"/>
  <c r="K61" i="3"/>
  <c r="K62" i="3"/>
  <c r="K63" i="3"/>
  <c r="K64" i="3"/>
  <c r="K65" i="3"/>
  <c r="K66" i="3"/>
  <c r="K68" i="3"/>
  <c r="K70" i="3"/>
  <c r="K71" i="3"/>
  <c r="K72" i="3"/>
  <c r="K75" i="3"/>
  <c r="K85" i="3"/>
  <c r="K16" i="3"/>
  <c r="K21" i="3"/>
  <c r="K24" i="3"/>
  <c r="K27" i="3"/>
  <c r="K30" i="3"/>
  <c r="I59" i="7" l="1"/>
  <c r="H58" i="7"/>
  <c r="I58" i="7" s="1"/>
  <c r="G51" i="7"/>
  <c r="H80" i="7"/>
  <c r="H79" i="7" s="1"/>
  <c r="I79" i="7" s="1"/>
  <c r="I81" i="7"/>
  <c r="F51" i="7"/>
  <c r="L22" i="1"/>
  <c r="H52" i="7"/>
  <c r="I70" i="7"/>
  <c r="I111" i="7"/>
  <c r="H110" i="7"/>
  <c r="I110" i="7" s="1"/>
  <c r="I54" i="7"/>
  <c r="K22" i="1"/>
  <c r="I52" i="7" l="1"/>
  <c r="I80" i="7"/>
  <c r="H69" i="7"/>
  <c r="I69" i="7" s="1"/>
  <c r="H57" i="7"/>
  <c r="I57" i="7" s="1"/>
  <c r="H51" i="7" l="1"/>
  <c r="G163" i="7"/>
  <c r="H165" i="7"/>
  <c r="H164" i="7" s="1"/>
  <c r="F165" i="7"/>
  <c r="F163" i="7" s="1"/>
  <c r="F162" i="7" s="1"/>
  <c r="F161" i="7" s="1"/>
  <c r="G159" i="7"/>
  <c r="H159" i="7"/>
  <c r="H158" i="7" s="1"/>
  <c r="I158" i="7" s="1"/>
  <c r="H145" i="7"/>
  <c r="G43" i="7"/>
  <c r="H43" i="7"/>
  <c r="H45" i="7"/>
  <c r="H47" i="7"/>
  <c r="I47" i="7" s="1"/>
  <c r="G25" i="7"/>
  <c r="H27" i="7"/>
  <c r="H26" i="7" s="1"/>
  <c r="F24" i="7"/>
  <c r="F23" i="7" s="1"/>
  <c r="H19" i="7"/>
  <c r="F16" i="7"/>
  <c r="F15" i="7" s="1"/>
  <c r="F14" i="7" s="1"/>
  <c r="H21" i="7"/>
  <c r="I51" i="7" l="1"/>
  <c r="H18" i="7"/>
  <c r="I18" i="7" s="1"/>
  <c r="H163" i="7"/>
  <c r="H162" i="7" s="1"/>
  <c r="H161" i="7" s="1"/>
  <c r="I164" i="7"/>
  <c r="H25" i="7"/>
  <c r="H24" i="7" s="1"/>
  <c r="H23" i="7" s="1"/>
  <c r="I26" i="7"/>
  <c r="G162" i="7"/>
  <c r="G24" i="7"/>
  <c r="G134" i="7"/>
  <c r="F134" i="7"/>
  <c r="H135" i="7"/>
  <c r="G14" i="7"/>
  <c r="F13" i="7"/>
  <c r="F12" i="7" s="1"/>
  <c r="F39" i="7"/>
  <c r="F38" i="7" s="1"/>
  <c r="F37" i="7" s="1"/>
  <c r="H40" i="7"/>
  <c r="G39" i="7"/>
  <c r="F30" i="7"/>
  <c r="F29" i="7" s="1"/>
  <c r="H31" i="7"/>
  <c r="F10" i="7" l="1"/>
  <c r="H14" i="7"/>
  <c r="H13" i="7" s="1"/>
  <c r="H12" i="7" s="1"/>
  <c r="I163" i="7"/>
  <c r="I25" i="7"/>
  <c r="H134" i="7"/>
  <c r="H133" i="7" s="1"/>
  <c r="H132" i="7" s="1"/>
  <c r="H131" i="7" s="1"/>
  <c r="I135" i="7"/>
  <c r="H39" i="7"/>
  <c r="H38" i="7" s="1"/>
  <c r="H37" i="7" s="1"/>
  <c r="I40" i="7"/>
  <c r="H30" i="7"/>
  <c r="H29" i="7" s="1"/>
  <c r="I32" i="7"/>
  <c r="G161" i="7"/>
  <c r="I161" i="7" s="1"/>
  <c r="I162" i="7"/>
  <c r="G38" i="7"/>
  <c r="G30" i="7"/>
  <c r="G23" i="7"/>
  <c r="I23" i="7" s="1"/>
  <c r="I24" i="7"/>
  <c r="G13" i="7"/>
  <c r="G133" i="7"/>
  <c r="F133" i="7"/>
  <c r="F132" i="7" s="1"/>
  <c r="F131" i="7" s="1"/>
  <c r="J34" i="1"/>
  <c r="D7" i="8"/>
  <c r="D6" i="8" s="1"/>
  <c r="E7" i="8"/>
  <c r="E6" i="8" s="1"/>
  <c r="F7" i="8"/>
  <c r="C7" i="8"/>
  <c r="C6" i="8" s="1"/>
  <c r="H11" i="7" l="1"/>
  <c r="H10" i="7" s="1"/>
  <c r="H9" i="7" s="1"/>
  <c r="F9" i="7"/>
  <c r="F8" i="7" s="1"/>
  <c r="I14" i="7"/>
  <c r="I134" i="7"/>
  <c r="I31" i="7"/>
  <c r="I39" i="7"/>
  <c r="F6" i="8"/>
  <c r="H7" i="8"/>
  <c r="G7" i="8"/>
  <c r="G132" i="7"/>
  <c r="I133" i="7"/>
  <c r="G37" i="7"/>
  <c r="I37" i="7" s="1"/>
  <c r="I38" i="7"/>
  <c r="G29" i="7"/>
  <c r="I29" i="7" s="1"/>
  <c r="I30" i="7"/>
  <c r="G12" i="7"/>
  <c r="I13" i="7"/>
  <c r="K84" i="3"/>
  <c r="D29" i="5"/>
  <c r="E29" i="5"/>
  <c r="F29" i="5"/>
  <c r="C29" i="5"/>
  <c r="D27" i="5"/>
  <c r="E27" i="5"/>
  <c r="F27" i="5"/>
  <c r="D25" i="5"/>
  <c r="E25" i="5"/>
  <c r="F25" i="5"/>
  <c r="C25" i="5"/>
  <c r="D23" i="5"/>
  <c r="E23" i="5"/>
  <c r="F23" i="5"/>
  <c r="C23" i="5"/>
  <c r="D20" i="5"/>
  <c r="E20" i="5"/>
  <c r="F20" i="5"/>
  <c r="C20" i="5"/>
  <c r="D16" i="5"/>
  <c r="E16" i="5"/>
  <c r="F16" i="5"/>
  <c r="C16" i="5"/>
  <c r="D14" i="5"/>
  <c r="E14" i="5"/>
  <c r="F14" i="5"/>
  <c r="C14" i="5"/>
  <c r="D12" i="5"/>
  <c r="E12" i="5"/>
  <c r="F12" i="5"/>
  <c r="C12" i="5"/>
  <c r="D10" i="5"/>
  <c r="E10" i="5"/>
  <c r="F10" i="5"/>
  <c r="C10" i="5"/>
  <c r="D7" i="5"/>
  <c r="E7" i="5"/>
  <c r="F7" i="5"/>
  <c r="C7" i="5"/>
  <c r="H8" i="7" l="1"/>
  <c r="G6" i="8"/>
  <c r="H6" i="8"/>
  <c r="G131" i="7"/>
  <c r="I132" i="7"/>
  <c r="I12" i="7"/>
  <c r="G29" i="5"/>
  <c r="H29" i="5"/>
  <c r="G10" i="5"/>
  <c r="H23" i="5"/>
  <c r="G23" i="5"/>
  <c r="G16" i="5"/>
  <c r="H16" i="5"/>
  <c r="H12" i="5"/>
  <c r="G12" i="5"/>
  <c r="H20" i="5"/>
  <c r="G20" i="5"/>
  <c r="G27" i="5"/>
  <c r="H27" i="5"/>
  <c r="H25" i="5"/>
  <c r="G25" i="5"/>
  <c r="H7" i="5"/>
  <c r="G7" i="5"/>
  <c r="H14" i="5"/>
  <c r="G14" i="5"/>
  <c r="C19" i="5"/>
  <c r="C6" i="5"/>
  <c r="F19" i="5"/>
  <c r="F6" i="5"/>
  <c r="E19" i="5"/>
  <c r="E6" i="5"/>
  <c r="D19" i="5"/>
  <c r="D6" i="5"/>
  <c r="J13" i="3"/>
  <c r="G13" i="3"/>
  <c r="H17" i="3"/>
  <c r="J17" i="3"/>
  <c r="G17" i="3"/>
  <c r="J20" i="3"/>
  <c r="G20" i="3"/>
  <c r="G19" i="3" s="1"/>
  <c r="J23" i="3"/>
  <c r="G23" i="3"/>
  <c r="J26" i="3"/>
  <c r="G26" i="3"/>
  <c r="G28" i="3"/>
  <c r="J38" i="3"/>
  <c r="G38" i="3"/>
  <c r="J42" i="3"/>
  <c r="G42" i="3"/>
  <c r="J47" i="3"/>
  <c r="G47" i="3"/>
  <c r="K52" i="3"/>
  <c r="J58" i="3"/>
  <c r="G58" i="3"/>
  <c r="G73" i="3"/>
  <c r="G76" i="3"/>
  <c r="J80" i="3"/>
  <c r="G80" i="3"/>
  <c r="G79" i="3" s="1"/>
  <c r="J87" i="3"/>
  <c r="G87" i="3"/>
  <c r="H23" i="1"/>
  <c r="L19" i="1"/>
  <c r="K80" i="3" l="1"/>
  <c r="I131" i="7"/>
  <c r="G10" i="7"/>
  <c r="G9" i="7" s="1"/>
  <c r="I11" i="7"/>
  <c r="H6" i="5"/>
  <c r="G6" i="5"/>
  <c r="H19" i="5"/>
  <c r="G19" i="5"/>
  <c r="J79" i="3"/>
  <c r="K38" i="3"/>
  <c r="K44" i="3"/>
  <c r="K58" i="3"/>
  <c r="K23" i="3"/>
  <c r="J28" i="3"/>
  <c r="K29" i="3"/>
  <c r="K15" i="3"/>
  <c r="J19" i="3"/>
  <c r="K20" i="3"/>
  <c r="K47" i="3"/>
  <c r="K67" i="3"/>
  <c r="K26" i="3"/>
  <c r="K77" i="3"/>
  <c r="J73" i="3"/>
  <c r="K74" i="3"/>
  <c r="K42" i="3"/>
  <c r="G37" i="3"/>
  <c r="G12" i="3"/>
  <c r="G23" i="1"/>
  <c r="J12" i="3"/>
  <c r="J23" i="1"/>
  <c r="J37" i="3"/>
  <c r="J22" i="3"/>
  <c r="I23" i="1"/>
  <c r="G22" i="3"/>
  <c r="J46" i="3"/>
  <c r="G83" i="3"/>
  <c r="G82" i="3" s="1"/>
  <c r="J83" i="3"/>
  <c r="G46" i="3"/>
  <c r="I82" i="3"/>
  <c r="H82" i="3"/>
  <c r="J11" i="3" l="1"/>
  <c r="G11" i="3"/>
  <c r="G10" i="3" s="1"/>
  <c r="L79" i="3"/>
  <c r="K79" i="3"/>
  <c r="I10" i="7"/>
  <c r="L37" i="3"/>
  <c r="L83" i="3"/>
  <c r="K46" i="3"/>
  <c r="L46" i="3"/>
  <c r="K73" i="3"/>
  <c r="L73" i="3"/>
  <c r="K76" i="3"/>
  <c r="L76" i="3"/>
  <c r="K22" i="3"/>
  <c r="L22" i="3"/>
  <c r="J82" i="3"/>
  <c r="K83" i="3"/>
  <c r="L19" i="3"/>
  <c r="K19" i="3"/>
  <c r="L28" i="3"/>
  <c r="K28" i="3"/>
  <c r="K37" i="3"/>
  <c r="L12" i="3"/>
  <c r="K12" i="3"/>
  <c r="G36" i="3"/>
  <c r="G35" i="3" s="1"/>
  <c r="I10" i="3"/>
  <c r="J36" i="3"/>
  <c r="I36" i="3"/>
  <c r="I35" i="3" s="1"/>
  <c r="H10" i="3"/>
  <c r="H36" i="3"/>
  <c r="H35" i="3" s="1"/>
  <c r="G8" i="7" l="1"/>
  <c r="I8" i="7" s="1"/>
  <c r="I9" i="7"/>
  <c r="L36" i="3"/>
  <c r="K82" i="3"/>
  <c r="L82" i="3"/>
  <c r="J35" i="3"/>
  <c r="K36" i="3"/>
  <c r="J10" i="3"/>
  <c r="L11" i="3"/>
  <c r="K11" i="3"/>
  <c r="K10" i="3" l="1"/>
  <c r="L10" i="3"/>
  <c r="L35" i="3"/>
  <c r="K35" i="3"/>
</calcChain>
</file>

<file path=xl/sharedStrings.xml><?xml version="1.0" encoding="utf-8"?>
<sst xmlns="http://schemas.openxmlformats.org/spreadsheetml/2006/main" count="437" uniqueCount="203">
  <si>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</si>
  <si>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</si>
  <si>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</si>
  <si>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</si>
  <si>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</si>
  <si>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</si>
  <si>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</si>
  <si>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</si>
  <si>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</si>
  <si>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</si>
  <si>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</si>
  <si>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</si>
  <si>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</si>
  <si>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</si>
  <si>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</si>
  <si>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</si>
  <si>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</si>
  <si>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</si>
  <si>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</si>
  <si>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</si>
  <si>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</si>
  <si>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</si>
  <si>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</si>
  <si>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</si>
  <si>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</si>
  <si>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</si>
  <si>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</si>
  <si>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</si>
  <si>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</si>
  <si>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</si>
  <si>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</si>
  <si>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</si>
  <si>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</si>
  <si>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</si>
  <si>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</si>
  <si>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</si>
  <si>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</si>
  <si>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</si>
  <si>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</si>
  <si>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</si>
  <si>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</si>
  <si>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</si>
  <si>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</si>
  <si>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</si>
  <si>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</si>
  <si>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</si>
  <si>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</si>
  <si>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</si>
  <si>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</si>
  <si>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</si>
  <si>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</si>
  <si>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</si>
  <si>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</si>
  <si>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</si>
  <si>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</si>
  <si>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</si>
  <si>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</si>
  <si>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</si>
  <si>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</si>
  <si>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</si>
  <si>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</si>
  <si>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</si>
  <si>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</si>
  <si>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</si>
  <si>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</si>
  <si>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</si>
  <si>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</si>
  <si>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</si>
  <si>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</si>
  <si>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</si>
  <si>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</si>
  <si>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2022.</t>
  </si>
  <si>
    <t>IZVORNI PLAN 2023.</t>
  </si>
  <si>
    <t>OSTVARENJE/IZVRŠENJE 
2023.</t>
  </si>
  <si>
    <t>7=6/2*100</t>
  </si>
  <si>
    <t>8=6/5*100</t>
  </si>
  <si>
    <t>TEKUĆI PLAN 2023.</t>
  </si>
  <si>
    <t>Pomoći proračunu iz drugih proračuna  i izvanproračunskim korisnicima</t>
  </si>
  <si>
    <t>Tekuće pomoći proračunu iz drugih proračuna i izvan. Proračunskim korisnicima</t>
  </si>
  <si>
    <t>Pomoći proračunskim korisnicima iz proračuna koji im nije nadležan</t>
  </si>
  <si>
    <t>Tekuće pomoći proračunskim korisnicima koji im nije nadležan</t>
  </si>
  <si>
    <t>Tekući prijenosi između proračunskih korisnika istog proračuna</t>
  </si>
  <si>
    <t>Prihodi od upravnih i administrativnih pristojbi, pristojbi po posebnim propisima i naknadama</t>
  </si>
  <si>
    <t>Prihodi po posebnim propisima</t>
  </si>
  <si>
    <t>Ostali nespomenuti prihodi</t>
  </si>
  <si>
    <t>Prihodi od prodaje proizvoda i roba te pruženih usluga, prihodi od donacija te povrati po protes. jamstvima</t>
  </si>
  <si>
    <t>Prihodi od prodaje proizvoda i roba</t>
  </si>
  <si>
    <t>Prihodi od pruženih usluga</t>
  </si>
  <si>
    <t>Donacije od pravnih i fizičkih osoba izvan općeg proračuna i povrat donacija po protes.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</si>
  <si>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</si>
  <si>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</si>
  <si>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</si>
  <si>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</si>
  <si>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</si>
  <si>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</si>
  <si>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</si>
  <si>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</si>
  <si>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</si>
  <si>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</si>
  <si>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</si>
  <si>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 xml:space="preserve"> 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</si>
  <si>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</si>
  <si>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</si>
  <si>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</si>
  <si>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</si>
  <si>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održavanja</t>
  </si>
  <si>
    <t>Sitni inventar i auto gume</t>
  </si>
  <si>
    <t>Rashodi za usluge</t>
  </si>
  <si>
    <t>Usluge telefona, pošte i prijevoza</t>
  </si>
  <si>
    <t>Usluge tekućeg i investicijskog održavanja</t>
  </si>
  <si>
    <t>Usluge promidžbe 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</si>
  <si>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</si>
  <si>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</si>
  <si>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</si>
  <si>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</si>
  <si>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</si>
  <si>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</si>
  <si>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</si>
  <si>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</si>
  <si>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</si>
  <si>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</si>
  <si>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</si>
  <si>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</si>
  <si>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</si>
  <si>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</si>
  <si>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</si>
  <si>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naravi</t>
  </si>
  <si>
    <t>Tekuće donacije u naravi</t>
  </si>
  <si>
    <t>Rashodi za nabavu proizvedene dugotrajne imovine</t>
  </si>
  <si>
    <t>Postrojenja i oprema</t>
  </si>
  <si>
    <t>Uredska oprema i namještaj</t>
  </si>
  <si>
    <t>Oprema za održavanje i zaštitu</t>
  </si>
  <si>
    <t>Knjige, umjetnička djela i ostale izložbene vrijednosti</t>
  </si>
  <si>
    <t>Knjige</t>
  </si>
  <si>
    <t>13 Decentralizacija</t>
  </si>
  <si>
    <t>2 Donacije</t>
  </si>
  <si>
    <t>21 Donacije</t>
  </si>
  <si>
    <t>4 Posebne namjene</t>
  </si>
  <si>
    <t>5 Pomoći</t>
  </si>
  <si>
    <t xml:space="preserve">  43 Posebne namjene</t>
  </si>
  <si>
    <t xml:space="preserve">  52 Ministarstvo</t>
  </si>
  <si>
    <t xml:space="preserve">  54 JLS</t>
  </si>
  <si>
    <t>UKUPNI RASHODI</t>
  </si>
  <si>
    <t>09 Obrazovanje</t>
  </si>
  <si>
    <t>091 Predškolsko i osnovno obrazovanje</t>
  </si>
  <si>
    <t>096 Dodatne usluge u obrazovanju</t>
  </si>
  <si>
    <t>6=5/4*100</t>
  </si>
  <si>
    <t>Aktivnost A102000</t>
  </si>
  <si>
    <t xml:space="preserve">Izvor </t>
  </si>
  <si>
    <t>1.1.Opći prihodi i primici</t>
  </si>
  <si>
    <t>Razdjel 006</t>
  </si>
  <si>
    <t>Upravni odjel za obrazovanje, kulturu, šport i tehničku kulturu</t>
  </si>
  <si>
    <t>Glava 00620</t>
  </si>
  <si>
    <t>Obrazovanje</t>
  </si>
  <si>
    <t>Glavni program J01</t>
  </si>
  <si>
    <t>Program 1003</t>
  </si>
  <si>
    <t>Dopunski nastavni i vannastavni program škola i obrazovnih institucija</t>
  </si>
  <si>
    <t>Aktivnost A102006</t>
  </si>
  <si>
    <t>Program građanskog odgoja u školama</t>
  </si>
  <si>
    <t>Izvor</t>
  </si>
  <si>
    <t>1.1. Opći prihodi i primici</t>
  </si>
  <si>
    <t>Tekući projekt T103000</t>
  </si>
  <si>
    <t>Dopunska sredstva za materijalne rashode i opremu škola</t>
  </si>
  <si>
    <t>Doprinos na plaće</t>
  </si>
  <si>
    <t>Doprinos za obvezno zdravstveno osiguranje</t>
  </si>
  <si>
    <t>Ostale naknade troškova zaposlenima</t>
  </si>
  <si>
    <t>Materijal i dijelovi za tekuće i investicijsko održavanje</t>
  </si>
  <si>
    <t>Usluge promidžbe i informiranja</t>
  </si>
  <si>
    <t>Intelektualne usluge</t>
  </si>
  <si>
    <t>Članarine</t>
  </si>
  <si>
    <t>Program 1000</t>
  </si>
  <si>
    <t>Osnovno obrazovanje- zakonski standard</t>
  </si>
  <si>
    <t>Redovni poslovi ustanova osnovnog obrazovanja</t>
  </si>
  <si>
    <t>1.3.Decentralizacija</t>
  </si>
  <si>
    <t>Oprema, informat., nabava pomagala-OŠ</t>
  </si>
  <si>
    <t>Aktivnost A102001</t>
  </si>
  <si>
    <t>Financiranje-ostali rashodi OŠ</t>
  </si>
  <si>
    <t>2.1.1. Donacija PK</t>
  </si>
  <si>
    <t>3.1.1.Vlastiti prihodi PK</t>
  </si>
  <si>
    <t>4.3.1.Posebne namjene PK</t>
  </si>
  <si>
    <t>Ostali rashodi</t>
  </si>
  <si>
    <t>5.2.1. Ministartsvo PK</t>
  </si>
  <si>
    <t>Naknade i pristojbe</t>
  </si>
  <si>
    <t>5.4.1. JLS PK</t>
  </si>
  <si>
    <t xml:space="preserve">Ostali rashodi </t>
  </si>
  <si>
    <t>OSNOVNA ŠKOLA BELEC</t>
  </si>
  <si>
    <t>Belec 50</t>
  </si>
  <si>
    <t>49254 Belec</t>
  </si>
  <si>
    <t>Klasa: 400-04/24-01/1</t>
  </si>
  <si>
    <t>IZVORNI PLAN 2024.</t>
  </si>
  <si>
    <t>TEKUĆI PLAN 2024.</t>
  </si>
  <si>
    <t>OSTVARENJE/IZVRŠENJE 
1.-6.2024.</t>
  </si>
  <si>
    <t xml:space="preserve"> IZVRŠENJE 1.-6.2024.
</t>
  </si>
  <si>
    <t>OSTVARENJE/IZVRŠENJE      1.-6.2023</t>
  </si>
  <si>
    <t>OSTVARENJE/IZVRŠENJE 
1.-6.2023.</t>
  </si>
  <si>
    <t xml:space="preserve"> </t>
  </si>
  <si>
    <t>Tekući projekt T103021</t>
  </si>
  <si>
    <t>Baltazar 7</t>
  </si>
  <si>
    <t>Urbroj: 2140-85-24-7</t>
  </si>
  <si>
    <t>U Belcu, 17.07.2024.</t>
  </si>
  <si>
    <t>Predsjednica školskog odbora</t>
  </si>
  <si>
    <t>Nevenka Puklin</t>
  </si>
  <si>
    <t xml:space="preserve"> IZVJEŠTAJ O IZVRŠENJU FINANCIJSKOG PLANA OSNOVNE ŠKOLE BELEC ZA RAZDOBLJE 01.01.-30.06. 2024. GODINE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</si>
</sst>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3" fontId="20" fillId="2" borderId="3" xfId="0" applyNumberFormat="1" applyFont="1" applyFill="1" applyBorder="1" applyAlignment="1">
      <alignment horizontal="right"/>
    </xf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22" fillId="2" borderId="3" xfId="0" applyNumberFormat="1" applyFont="1" applyFill="1" applyBorder="1" applyAlignment="1">
      <alignment horizontal="right"/>
    </xf>
    <xf numFmtId="0" fontId="22" fillId="0" borderId="0" xfId="0" applyFont="1" applyAlignment="1">
      <alignment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/>
    <xf numFmtId="4" fontId="3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vertical="top" wrapText="1"/>
    </xf>
    <xf numFmtId="3" fontId="16" fillId="3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2" fontId="28" fillId="0" borderId="3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vertical="center" wrapText="1"/>
    </xf>
    <xf numFmtId="4" fontId="26" fillId="0" borderId="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right"/>
    </xf>
    <xf numFmtId="0" fontId="26" fillId="0" borderId="3" xfId="0" applyFont="1" applyBorder="1" applyAlignment="1">
      <alignment vertical="center"/>
    </xf>
    <xf numFmtId="4" fontId="26" fillId="0" borderId="3" xfId="0" applyNumberFormat="1" applyFont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4" fontId="26" fillId="3" borderId="3" xfId="0" applyNumberFormat="1" applyFont="1" applyFill="1" applyBorder="1" applyAlignment="1">
      <alignment vertical="center"/>
    </xf>
    <xf numFmtId="4" fontId="24" fillId="0" borderId="3" xfId="0" applyNumberFormat="1" applyFont="1" applyBorder="1" applyAlignment="1">
      <alignment horizontal="right"/>
    </xf>
    <xf numFmtId="1" fontId="8" fillId="3" borderId="3" xfId="0" applyNumberFormat="1" applyFont="1" applyFill="1" applyBorder="1" applyAlignment="1">
      <alignment vertical="center"/>
    </xf>
    <xf numFmtId="1" fontId="26" fillId="3" borderId="3" xfId="0" applyNumberFormat="1" applyFont="1" applyFill="1" applyBorder="1" applyAlignment="1">
      <alignment vertical="center"/>
    </xf>
    <xf numFmtId="3" fontId="24" fillId="0" borderId="3" xfId="0" applyNumberFormat="1" applyFont="1" applyBorder="1" applyAlignment="1">
      <alignment horizontal="right" wrapText="1"/>
    </xf>
    <xf numFmtId="0" fontId="0" fillId="2" borderId="0" xfId="0" applyFill="1"/>
    <xf numFmtId="4" fontId="19" fillId="0" borderId="3" xfId="0" applyNumberFormat="1" applyFont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0" fontId="32" fillId="0" borderId="0" xfId="0" applyFont="1"/>
    <xf numFmtId="0" fontId="33" fillId="0" borderId="0" xfId="0" applyFont="1"/>
    <xf numFmtId="0" fontId="10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5" fillId="2" borderId="3" xfId="0" applyFont="1" applyFill="1" applyBorder="1" applyAlignment="1">
      <alignment horizontal="left" vertical="center" wrapText="1"/>
    </xf>
    <xf numFmtId="4" fontId="36" fillId="2" borderId="3" xfId="0" applyNumberFormat="1" applyFont="1" applyFill="1" applyBorder="1" applyAlignment="1">
      <alignment horizontal="right"/>
    </xf>
    <xf numFmtId="1" fontId="37" fillId="0" borderId="3" xfId="0" applyNumberFormat="1" applyFont="1" applyBorder="1"/>
    <xf numFmtId="4" fontId="36" fillId="2" borderId="3" xfId="0" applyNumberFormat="1" applyFont="1" applyFill="1" applyBorder="1"/>
    <xf numFmtId="0" fontId="38" fillId="2" borderId="3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left" vertical="center" wrapText="1"/>
    </xf>
    <xf numFmtId="4" fontId="40" fillId="2" borderId="3" xfId="0" applyNumberFormat="1" applyFont="1" applyFill="1" applyBorder="1" applyAlignment="1">
      <alignment horizontal="right"/>
    </xf>
    <xf numFmtId="1" fontId="41" fillId="0" borderId="3" xfId="0" applyNumberFormat="1" applyFont="1" applyBorder="1"/>
    <xf numFmtId="0" fontId="42" fillId="2" borderId="3" xfId="0" quotePrefix="1" applyFont="1" applyFill="1" applyBorder="1" applyAlignment="1">
      <alignment horizontal="left" vertical="center"/>
    </xf>
    <xf numFmtId="0" fontId="42" fillId="2" borderId="3" xfId="0" quotePrefix="1" applyFont="1" applyFill="1" applyBorder="1" applyAlignment="1">
      <alignment horizontal="left" vertical="center" wrapText="1"/>
    </xf>
    <xf numFmtId="4" fontId="43" fillId="2" borderId="3" xfId="0" applyNumberFormat="1" applyFont="1" applyFill="1" applyBorder="1" applyAlignment="1">
      <alignment horizontal="right"/>
    </xf>
    <xf numFmtId="4" fontId="41" fillId="0" borderId="3" xfId="0" applyNumberFormat="1" applyFont="1" applyBorder="1"/>
    <xf numFmtId="0" fontId="35" fillId="2" borderId="3" xfId="0" quotePrefix="1" applyFont="1" applyFill="1" applyBorder="1" applyAlignment="1">
      <alignment horizontal="left" vertical="center"/>
    </xf>
    <xf numFmtId="0" fontId="39" fillId="2" borderId="3" xfId="0" quotePrefix="1" applyFont="1" applyFill="1" applyBorder="1" applyAlignment="1">
      <alignment horizontal="left" vertical="center"/>
    </xf>
    <xf numFmtId="0" fontId="42" fillId="2" borderId="3" xfId="0" applyFont="1" applyFill="1" applyBorder="1" applyAlignment="1">
      <alignment horizontal="left" vertical="center" wrapText="1"/>
    </xf>
    <xf numFmtId="1" fontId="44" fillId="0" borderId="3" xfId="0" applyNumberFormat="1" applyFont="1" applyBorder="1"/>
    <xf numFmtId="0" fontId="45" fillId="2" borderId="3" xfId="0" applyFont="1" applyFill="1" applyBorder="1" applyAlignment="1">
      <alignment horizontal="left" vertical="center" wrapText="1"/>
    </xf>
    <xf numFmtId="1" fontId="41" fillId="2" borderId="3" xfId="0" applyNumberFormat="1" applyFont="1" applyFill="1" applyBorder="1"/>
    <xf numFmtId="0" fontId="39" fillId="2" borderId="3" xfId="0" quotePrefix="1" applyFont="1" applyFill="1" applyBorder="1" applyAlignment="1">
      <alignment horizontal="left" vertical="center" wrapText="1"/>
    </xf>
    <xf numFmtId="0" fontId="38" fillId="2" borderId="3" xfId="0" quotePrefix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 wrapText="1"/>
    </xf>
    <xf numFmtId="3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vertical="center" wrapText="1"/>
    </xf>
    <xf numFmtId="0" fontId="39" fillId="2" borderId="3" xfId="0" quotePrefix="1" applyFont="1" applyFill="1" applyBorder="1" applyAlignment="1">
      <alignment horizontal="left" vertical="center" wrapText="1" indent="1"/>
    </xf>
    <xf numFmtId="0" fontId="39" fillId="2" borderId="3" xfId="0" applyFont="1" applyFill="1" applyBorder="1" applyAlignment="1">
      <alignment horizontal="left" vertical="center" indent="1"/>
    </xf>
    <xf numFmtId="0" fontId="39" fillId="2" borderId="3" xfId="0" applyFont="1" applyFill="1" applyBorder="1" applyAlignment="1">
      <alignment horizontal="left" vertical="center" wrapText="1" indent="1"/>
    </xf>
    <xf numFmtId="4" fontId="43" fillId="2" borderId="3" xfId="0" applyNumberFormat="1" applyFont="1" applyFill="1" applyBorder="1" applyAlignment="1">
      <alignment horizontal="right" wrapText="1"/>
    </xf>
    <xf numFmtId="4" fontId="40" fillId="2" borderId="3" xfId="0" applyNumberFormat="1" applyFont="1" applyFill="1" applyBorder="1" applyAlignment="1">
      <alignment horizontal="right" wrapText="1"/>
    </xf>
    <xf numFmtId="4" fontId="44" fillId="0" borderId="3" xfId="0" applyNumberFormat="1" applyFont="1" applyBorder="1"/>
    <xf numFmtId="0" fontId="46" fillId="2" borderId="3" xfId="0" quotePrefix="1" applyFont="1" applyFill="1" applyBorder="1" applyAlignment="1">
      <alignment horizontal="left" vertical="center"/>
    </xf>
    <xf numFmtId="4" fontId="28" fillId="0" borderId="3" xfId="0" applyNumberFormat="1" applyFont="1" applyBorder="1" applyAlignment="1">
      <alignment horizontal="right" vertical="center" wrapText="1"/>
    </xf>
    <xf numFmtId="2" fontId="19" fillId="0" borderId="4" xfId="0" applyNumberFormat="1" applyFont="1" applyBorder="1" applyAlignment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9" fontId="39" fillId="2" borderId="3" xfId="0" applyNumberFormat="1" applyFont="1" applyFill="1" applyBorder="1" applyAlignment="1">
      <alignment horizontal="left" vertical="center" wrapText="1"/>
    </xf>
    <xf numFmtId="49" fontId="42" fillId="2" borderId="3" xfId="0" applyNumberFormat="1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0" fontId="34" fillId="0" borderId="0" xfId="0" applyFont="1"/>
    <xf numFmtId="0" fontId="47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8" fillId="0" borderId="0" xfId="0" applyFont="1" applyAlignment="1">
      <alignment horizontal="left" vertical="top" wrapText="1"/>
    </xf>
    <xf numFmtId="0" fontId="49" fillId="0" borderId="0" xfId="0" applyFont="1" applyAlignment="1">
      <alignment vertical="top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1"/>
  <sheetViews>
    <sheetView zoomScaleNormal="100" workbookViewId="0">
      <selection activeCell="B9" sqref="B9"/>
    </sheetView>
  </sheetViews>
  <sheetFormatPr defaultRowHeight="15" x14ac:dyDescent="0.25"/>
  <cols>
    <col min="6" max="6" width="25.28515625" customWidth="1"/>
    <col min="7" max="7" width="27.42578125" customWidth="1"/>
    <col min="8" max="10" width="25.28515625" customWidth="1"/>
    <col min="11" max="12" width="15.7109375" customWidth="1"/>
    <col min="13" max="13" width="25.28515625" customWidth="1"/>
  </cols>
  <sheetData>
    <row r="1" spans="1:13" ht="15.75" x14ac:dyDescent="0.25">
      <c r="A1" s="110" t="s">
        <v>185</v>
      </c>
    </row>
    <row r="2" spans="1:13" ht="15.75" x14ac:dyDescent="0.25">
      <c r="A2" s="109" t="s">
        <v>186</v>
      </c>
    </row>
    <row r="3" spans="1:13" ht="15.75" x14ac:dyDescent="0.25">
      <c r="A3" s="109" t="s">
        <v>187</v>
      </c>
    </row>
    <row r="4" spans="1:13" ht="15.75" x14ac:dyDescent="0.25">
      <c r="A4" s="154" t="s">
        <v>188</v>
      </c>
      <c r="B4" s="155"/>
      <c r="C4" s="155"/>
    </row>
    <row r="5" spans="1:13" ht="15.75" x14ac:dyDescent="0.25">
      <c r="A5" s="154" t="s">
        <v>198</v>
      </c>
      <c r="B5" s="155"/>
      <c r="C5" s="155"/>
    </row>
    <row r="6" spans="1:13" ht="15.75" x14ac:dyDescent="0.25">
      <c r="A6" s="154" t="s">
        <v>199</v>
      </c>
      <c r="B6" s="155"/>
      <c r="C6" s="155"/>
    </row>
    <row r="8" spans="1:13" ht="42" customHeight="1" x14ac:dyDescent="0.25">
      <c r="B8" s="169" t="s">
        <v>202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28"/>
    </row>
    <row r="9" spans="1:13" ht="18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75" customHeight="1" x14ac:dyDescent="0.25"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27"/>
    </row>
    <row r="11" spans="1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3" ht="18" customHeight="1" x14ac:dyDescent="0.25">
      <c r="B12" s="169" t="s">
        <v>60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26"/>
    </row>
    <row r="13" spans="1:13" ht="18" customHeight="1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6"/>
    </row>
    <row r="14" spans="1:13" ht="18" customHeight="1" x14ac:dyDescent="0.25">
      <c r="B14" s="157" t="s">
        <v>70</v>
      </c>
      <c r="C14" s="157"/>
      <c r="D14" s="157"/>
      <c r="E14" s="157"/>
      <c r="F14" s="157"/>
      <c r="G14" s="4"/>
      <c r="H14" s="5"/>
      <c r="I14" s="5"/>
      <c r="J14" s="5"/>
      <c r="K14" s="34"/>
      <c r="L14" s="34"/>
    </row>
    <row r="15" spans="1:13" ht="25.5" x14ac:dyDescent="0.25">
      <c r="B15" s="160" t="s">
        <v>7</v>
      </c>
      <c r="C15" s="160"/>
      <c r="D15" s="160"/>
      <c r="E15" s="160"/>
      <c r="F15" s="160"/>
      <c r="G15" s="31" t="s">
        <v>193</v>
      </c>
      <c r="H15" s="31" t="s">
        <v>189</v>
      </c>
      <c r="I15" s="31" t="s">
        <v>190</v>
      </c>
      <c r="J15" s="31" t="s">
        <v>191</v>
      </c>
      <c r="K15" s="31" t="s">
        <v>28</v>
      </c>
      <c r="L15" s="31" t="s">
        <v>57</v>
      </c>
    </row>
    <row r="16" spans="1:13" x14ac:dyDescent="0.25">
      <c r="B16" s="175">
        <v>1</v>
      </c>
      <c r="C16" s="175"/>
      <c r="D16" s="175"/>
      <c r="E16" s="175"/>
      <c r="F16" s="176"/>
      <c r="G16" s="38">
        <v>2</v>
      </c>
      <c r="H16" s="37">
        <v>3</v>
      </c>
      <c r="I16" s="37">
        <v>5</v>
      </c>
      <c r="J16" s="37">
        <v>6</v>
      </c>
      <c r="K16" s="37" t="s">
        <v>74</v>
      </c>
      <c r="L16" s="37" t="s">
        <v>75</v>
      </c>
    </row>
    <row r="17" spans="1:49" x14ac:dyDescent="0.25">
      <c r="B17" s="158" t="s">
        <v>30</v>
      </c>
      <c r="C17" s="159"/>
      <c r="D17" s="159"/>
      <c r="E17" s="159"/>
      <c r="F17" s="173"/>
      <c r="G17" s="92">
        <v>274982</v>
      </c>
      <c r="H17" s="98">
        <v>611681</v>
      </c>
      <c r="I17" s="98">
        <v>845418.23</v>
      </c>
      <c r="J17" s="98">
        <v>352957.43</v>
      </c>
      <c r="K17" s="93">
        <f>J17/G17*100</f>
        <v>128.35655788378875</v>
      </c>
      <c r="L17" s="18">
        <f>J17/I17*100</f>
        <v>41.749446306593128</v>
      </c>
    </row>
    <row r="18" spans="1:49" x14ac:dyDescent="0.25">
      <c r="B18" s="174" t="s">
        <v>29</v>
      </c>
      <c r="C18" s="173"/>
      <c r="D18" s="173"/>
      <c r="E18" s="173"/>
      <c r="F18" s="173"/>
      <c r="G18" s="94">
        <v>0</v>
      </c>
      <c r="H18" s="93">
        <v>0</v>
      </c>
      <c r="I18" s="93">
        <v>0</v>
      </c>
      <c r="J18" s="93">
        <v>0</v>
      </c>
      <c r="K18" s="93">
        <v>0</v>
      </c>
      <c r="L18" s="18">
        <v>0</v>
      </c>
    </row>
    <row r="19" spans="1:49" x14ac:dyDescent="0.25">
      <c r="B19" s="170" t="s">
        <v>0</v>
      </c>
      <c r="C19" s="171"/>
      <c r="D19" s="171"/>
      <c r="E19" s="171"/>
      <c r="F19" s="172"/>
      <c r="G19" s="97">
        <f>G17</f>
        <v>274982</v>
      </c>
      <c r="H19" s="97">
        <f t="shared" ref="H19:J19" si="0">H17</f>
        <v>611681</v>
      </c>
      <c r="I19" s="97">
        <f t="shared" si="0"/>
        <v>845418.23</v>
      </c>
      <c r="J19" s="97">
        <f t="shared" si="0"/>
        <v>352957.43</v>
      </c>
      <c r="K19" s="100">
        <f t="shared" ref="K19:L19" si="1">K17+K18</f>
        <v>128.35655788378875</v>
      </c>
      <c r="L19" s="99">
        <f t="shared" si="1"/>
        <v>41.749446306593128</v>
      </c>
    </row>
    <row r="20" spans="1:49" x14ac:dyDescent="0.25">
      <c r="B20" s="179" t="s">
        <v>31</v>
      </c>
      <c r="C20" s="159"/>
      <c r="D20" s="159"/>
      <c r="E20" s="159"/>
      <c r="F20" s="159"/>
      <c r="G20" s="95">
        <v>268839</v>
      </c>
      <c r="H20" s="98">
        <v>601611</v>
      </c>
      <c r="I20" s="98">
        <v>838698.23</v>
      </c>
      <c r="J20" s="98">
        <v>360627.9</v>
      </c>
      <c r="K20" s="101">
        <f>J20/G20*100</f>
        <v>134.14270250968053</v>
      </c>
      <c r="L20" s="19">
        <f>J20/I20*100</f>
        <v>42.998528803381411</v>
      </c>
    </row>
    <row r="21" spans="1:49" x14ac:dyDescent="0.25">
      <c r="B21" s="174" t="s">
        <v>32</v>
      </c>
      <c r="C21" s="173"/>
      <c r="D21" s="173"/>
      <c r="E21" s="173"/>
      <c r="F21" s="173"/>
      <c r="G21" s="92">
        <v>2320</v>
      </c>
      <c r="H21" s="98">
        <v>11100</v>
      </c>
      <c r="I21" s="98">
        <v>12182</v>
      </c>
      <c r="J21" s="98">
        <v>0</v>
      </c>
      <c r="K21" s="101">
        <f>J21/G21*100</f>
        <v>0</v>
      </c>
      <c r="L21" s="19">
        <f>J21/I21*100</f>
        <v>0</v>
      </c>
    </row>
    <row r="22" spans="1:49" x14ac:dyDescent="0.25">
      <c r="B22" s="20" t="s">
        <v>1</v>
      </c>
      <c r="C22" s="21"/>
      <c r="D22" s="21"/>
      <c r="E22" s="21"/>
      <c r="F22" s="21"/>
      <c r="G22" s="97">
        <f>G20+G21</f>
        <v>271159</v>
      </c>
      <c r="H22" s="97">
        <f t="shared" ref="H22:J22" si="2">H20+H21</f>
        <v>612711</v>
      </c>
      <c r="I22" s="97">
        <f t="shared" si="2"/>
        <v>850880.23</v>
      </c>
      <c r="J22" s="97">
        <f t="shared" si="2"/>
        <v>360627.9</v>
      </c>
      <c r="K22" s="100">
        <f>J22/G22*100</f>
        <v>132.99499555611285</v>
      </c>
      <c r="L22" s="100">
        <f>J22/I22*100</f>
        <v>42.382921507060992</v>
      </c>
    </row>
    <row r="23" spans="1:49" x14ac:dyDescent="0.25">
      <c r="B23" s="178" t="s">
        <v>2</v>
      </c>
      <c r="C23" s="171"/>
      <c r="D23" s="171"/>
      <c r="E23" s="171"/>
      <c r="F23" s="171"/>
      <c r="G23" s="96">
        <f>G19-G22</f>
        <v>3823</v>
      </c>
      <c r="H23" s="96">
        <f t="shared" ref="H23:J23" si="3">H19-H22</f>
        <v>-1030</v>
      </c>
      <c r="I23" s="96">
        <f t="shared" si="3"/>
        <v>-5462</v>
      </c>
      <c r="J23" s="96">
        <f t="shared" si="3"/>
        <v>-7670.4700000000303</v>
      </c>
      <c r="K23" s="30"/>
      <c r="L23" s="30"/>
    </row>
    <row r="24" spans="1:49" ht="18" x14ac:dyDescent="0.25">
      <c r="B24" s="2"/>
      <c r="C24" s="6"/>
      <c r="D24" s="6"/>
      <c r="E24" s="6"/>
      <c r="F24" s="6"/>
      <c r="G24" s="6"/>
      <c r="H24" s="6"/>
      <c r="I24" s="6"/>
      <c r="J24" s="6"/>
      <c r="K24" s="1"/>
      <c r="L24" s="1"/>
      <c r="M24" s="1"/>
    </row>
    <row r="25" spans="1:49" ht="18" customHeight="1" x14ac:dyDescent="0.25">
      <c r="B25" s="157" t="s">
        <v>67</v>
      </c>
      <c r="C25" s="157"/>
      <c r="D25" s="157"/>
      <c r="E25" s="157"/>
      <c r="F25" s="157"/>
      <c r="G25" s="6"/>
      <c r="H25" s="6"/>
      <c r="I25" s="6"/>
      <c r="J25" s="6"/>
      <c r="K25" s="1"/>
      <c r="L25" s="1"/>
      <c r="M25" s="1"/>
    </row>
    <row r="26" spans="1:49" ht="25.5" x14ac:dyDescent="0.25">
      <c r="B26" s="160" t="s">
        <v>7</v>
      </c>
      <c r="C26" s="160"/>
      <c r="D26" s="160"/>
      <c r="E26" s="160"/>
      <c r="F26" s="160"/>
      <c r="G26" s="31" t="s">
        <v>193</v>
      </c>
      <c r="H26" s="31" t="s">
        <v>189</v>
      </c>
      <c r="I26" s="31" t="s">
        <v>190</v>
      </c>
      <c r="J26" s="31" t="s">
        <v>191</v>
      </c>
      <c r="K26" s="31" t="s">
        <v>28</v>
      </c>
      <c r="L26" s="31" t="s">
        <v>57</v>
      </c>
    </row>
    <row r="27" spans="1:49" x14ac:dyDescent="0.25">
      <c r="B27" s="161">
        <v>1</v>
      </c>
      <c r="C27" s="162"/>
      <c r="D27" s="162"/>
      <c r="E27" s="162"/>
      <c r="F27" s="162"/>
      <c r="G27" s="38">
        <v>2</v>
      </c>
      <c r="H27" s="37">
        <v>3</v>
      </c>
      <c r="I27" s="37">
        <v>5</v>
      </c>
      <c r="J27" s="37">
        <v>6</v>
      </c>
      <c r="K27" s="37" t="s">
        <v>74</v>
      </c>
      <c r="L27" s="37" t="s">
        <v>75</v>
      </c>
    </row>
    <row r="28" spans="1:49" ht="15.75" customHeight="1" x14ac:dyDescent="0.25">
      <c r="B28" s="158" t="s">
        <v>33</v>
      </c>
      <c r="C28" s="163"/>
      <c r="D28" s="163"/>
      <c r="E28" s="163"/>
      <c r="F28" s="163"/>
      <c r="G28" s="32"/>
      <c r="H28" s="18"/>
      <c r="I28" s="18"/>
      <c r="J28" s="18"/>
      <c r="K28" s="18"/>
      <c r="L28" s="18"/>
    </row>
    <row r="29" spans="1:49" x14ac:dyDescent="0.25">
      <c r="B29" s="158" t="s">
        <v>34</v>
      </c>
      <c r="C29" s="159"/>
      <c r="D29" s="159"/>
      <c r="E29" s="159"/>
      <c r="F29" s="159"/>
      <c r="G29" s="29"/>
      <c r="H29" s="18"/>
      <c r="I29" s="18"/>
      <c r="J29" s="18"/>
      <c r="K29" s="18"/>
      <c r="L29" s="18"/>
    </row>
    <row r="30" spans="1:49" ht="15" customHeight="1" x14ac:dyDescent="0.25">
      <c r="B30" s="164" t="s">
        <v>58</v>
      </c>
      <c r="C30" s="165"/>
      <c r="D30" s="165"/>
      <c r="E30" s="165"/>
      <c r="F30" s="166"/>
      <c r="G30" s="39"/>
      <c r="H30" s="40"/>
      <c r="I30" s="40"/>
      <c r="J30" s="40"/>
      <c r="K30" s="40"/>
      <c r="L30" s="40"/>
    </row>
    <row r="31" spans="1:49" s="41" customFormat="1" ht="15" customHeight="1" x14ac:dyDescent="0.25">
      <c r="A31"/>
      <c r="B31" s="158" t="s">
        <v>17</v>
      </c>
      <c r="C31" s="159"/>
      <c r="D31" s="159"/>
      <c r="E31" s="159"/>
      <c r="F31" s="159"/>
      <c r="G31" s="91">
        <v>2140</v>
      </c>
      <c r="H31" s="137"/>
      <c r="I31" s="137"/>
      <c r="J31" s="138">
        <v>5462</v>
      </c>
      <c r="K31" s="18"/>
      <c r="L31" s="1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41" customFormat="1" ht="15" customHeight="1" x14ac:dyDescent="0.25">
      <c r="A32"/>
      <c r="B32" s="158" t="s">
        <v>66</v>
      </c>
      <c r="C32" s="159"/>
      <c r="D32" s="159"/>
      <c r="E32" s="159"/>
      <c r="F32" s="159"/>
      <c r="G32" s="91">
        <v>5964</v>
      </c>
      <c r="H32" s="137">
        <v>1030</v>
      </c>
      <c r="I32" s="137">
        <v>5462</v>
      </c>
      <c r="J32" s="138">
        <v>-7670.47</v>
      </c>
      <c r="K32" s="18"/>
      <c r="L32" s="1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54" customFormat="1" x14ac:dyDescent="0.25">
      <c r="A33" s="52"/>
      <c r="B33" s="164" t="s">
        <v>68</v>
      </c>
      <c r="C33" s="165"/>
      <c r="D33" s="165"/>
      <c r="E33" s="165"/>
      <c r="F33" s="166"/>
      <c r="G33" s="39" t="s">
        <v>195</v>
      </c>
      <c r="H33" s="53"/>
      <c r="I33" s="53"/>
      <c r="J33" s="53"/>
      <c r="K33" s="53"/>
      <c r="L33" s="53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</row>
    <row r="34" spans="1:49" ht="15.75" x14ac:dyDescent="0.25">
      <c r="B34" s="177" t="s">
        <v>69</v>
      </c>
      <c r="C34" s="177"/>
      <c r="D34" s="177"/>
      <c r="E34" s="177"/>
      <c r="F34" s="177"/>
      <c r="G34" s="42"/>
      <c r="H34" s="43"/>
      <c r="I34" s="43"/>
      <c r="J34" s="139">
        <f>J31+J32</f>
        <v>-2208.4700000000003</v>
      </c>
      <c r="K34" s="43"/>
      <c r="L34" s="43"/>
    </row>
    <row r="36" spans="1:49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49" x14ac:dyDescent="0.25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1:49" ht="15" customHeight="1" x14ac:dyDescent="0.25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1:49" ht="15" customHeight="1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49" s="109" customFormat="1" ht="18" customHeight="1" x14ac:dyDescent="0.25">
      <c r="B40" s="167"/>
      <c r="C40" s="167"/>
      <c r="D40" s="167"/>
      <c r="E40" s="112"/>
      <c r="F40" s="112"/>
      <c r="G40" s="112"/>
      <c r="H40" s="112"/>
      <c r="I40" s="112"/>
      <c r="J40" s="199" t="s">
        <v>200</v>
      </c>
      <c r="K40" s="199"/>
      <c r="L40" s="112"/>
    </row>
    <row r="41" spans="1:49" s="109" customFormat="1" ht="15" customHeight="1" x14ac:dyDescent="0.25">
      <c r="B41" s="168"/>
      <c r="C41" s="168"/>
      <c r="D41" s="113"/>
      <c r="E41" s="113"/>
      <c r="F41" s="113"/>
      <c r="G41" s="113"/>
      <c r="H41" s="113"/>
      <c r="I41" s="113"/>
      <c r="J41" s="200" t="s">
        <v>201</v>
      </c>
      <c r="K41" s="200"/>
      <c r="L41" s="113"/>
    </row>
    <row r="42" spans="1:49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51" ht="13.5" customHeight="1" x14ac:dyDescent="0.25"/>
  </sheetData>
  <mergeCells count="27">
    <mergeCell ref="J40:K40"/>
    <mergeCell ref="B40:D40"/>
    <mergeCell ref="B41:C41"/>
    <mergeCell ref="B12:L12"/>
    <mergeCell ref="B10:L10"/>
    <mergeCell ref="B8:L8"/>
    <mergeCell ref="B19:F19"/>
    <mergeCell ref="B29:F29"/>
    <mergeCell ref="B17:F17"/>
    <mergeCell ref="B18:F18"/>
    <mergeCell ref="B15:F15"/>
    <mergeCell ref="B16:F16"/>
    <mergeCell ref="B34:F34"/>
    <mergeCell ref="B21:F21"/>
    <mergeCell ref="B23:F23"/>
    <mergeCell ref="B20:F20"/>
    <mergeCell ref="B37:L37"/>
    <mergeCell ref="B38:L38"/>
    <mergeCell ref="B14:F14"/>
    <mergeCell ref="B25:F25"/>
    <mergeCell ref="B31:F31"/>
    <mergeCell ref="B32:F32"/>
    <mergeCell ref="B26:F26"/>
    <mergeCell ref="B27:F27"/>
    <mergeCell ref="B28:F28"/>
    <mergeCell ref="B33:F33"/>
    <mergeCell ref="B30:F3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3"/>
  <sheetViews>
    <sheetView zoomScale="90" zoomScaleNormal="90" workbookViewId="0">
      <selection activeCell="Q66" sqref="Q6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52.42578125" customWidth="1"/>
    <col min="7" max="9" width="25.28515625" customWidth="1"/>
    <col min="10" max="10" width="25.28515625" style="64" customWidth="1"/>
    <col min="11" max="12" width="15.7109375" customWidth="1"/>
  </cols>
  <sheetData>
    <row r="1" spans="2:12" ht="18" x14ac:dyDescent="0.25">
      <c r="B1" s="2"/>
      <c r="C1" s="2"/>
      <c r="D1" s="2"/>
      <c r="E1" s="2"/>
      <c r="F1" s="2"/>
      <c r="G1" s="2"/>
      <c r="H1" s="2"/>
      <c r="I1" s="2"/>
      <c r="J1" s="63"/>
      <c r="K1" s="2"/>
      <c r="L1" s="2"/>
    </row>
    <row r="2" spans="2:12" ht="15.75" customHeight="1" x14ac:dyDescent="0.25">
      <c r="B2" s="169" t="s">
        <v>11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60"/>
      <c r="K3" s="3"/>
      <c r="L3" s="3"/>
    </row>
    <row r="4" spans="2:12" ht="15.75" customHeight="1" x14ac:dyDescent="0.25">
      <c r="B4" s="169" t="s">
        <v>62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60"/>
      <c r="K5" s="3"/>
      <c r="L5" s="3"/>
    </row>
    <row r="6" spans="2:12" ht="15.75" customHeight="1" x14ac:dyDescent="0.25">
      <c r="B6" s="169" t="s">
        <v>42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60"/>
      <c r="K7" s="3"/>
      <c r="L7" s="3"/>
    </row>
    <row r="8" spans="2:12" ht="45" customHeight="1" x14ac:dyDescent="0.25">
      <c r="B8" s="183" t="s">
        <v>7</v>
      </c>
      <c r="C8" s="184"/>
      <c r="D8" s="184"/>
      <c r="E8" s="184"/>
      <c r="F8" s="185"/>
      <c r="G8" s="40" t="s">
        <v>194</v>
      </c>
      <c r="H8" s="40" t="s">
        <v>189</v>
      </c>
      <c r="I8" s="40" t="s">
        <v>190</v>
      </c>
      <c r="J8" s="61" t="s">
        <v>191</v>
      </c>
      <c r="K8" s="40" t="s">
        <v>28</v>
      </c>
      <c r="L8" s="40" t="s">
        <v>57</v>
      </c>
    </row>
    <row r="9" spans="2:12" x14ac:dyDescent="0.25">
      <c r="B9" s="180">
        <v>1</v>
      </c>
      <c r="C9" s="181"/>
      <c r="D9" s="181"/>
      <c r="E9" s="181"/>
      <c r="F9" s="182"/>
      <c r="G9" s="44">
        <v>2</v>
      </c>
      <c r="H9" s="44">
        <v>3</v>
      </c>
      <c r="I9" s="44">
        <v>5</v>
      </c>
      <c r="J9" s="61">
        <v>6</v>
      </c>
      <c r="K9" s="44" t="s">
        <v>74</v>
      </c>
      <c r="L9" s="44" t="s">
        <v>75</v>
      </c>
    </row>
    <row r="10" spans="2:12" s="58" customFormat="1" x14ac:dyDescent="0.25">
      <c r="B10" s="114"/>
      <c r="C10" s="114"/>
      <c r="D10" s="114"/>
      <c r="E10" s="114"/>
      <c r="F10" s="114" t="s">
        <v>55</v>
      </c>
      <c r="G10" s="115">
        <f>G11</f>
        <v>274982</v>
      </c>
      <c r="H10" s="115">
        <f t="shared" ref="H10:J10" si="0">H11</f>
        <v>611681</v>
      </c>
      <c r="I10" s="115">
        <f t="shared" si="0"/>
        <v>845418.23</v>
      </c>
      <c r="J10" s="115">
        <f t="shared" si="0"/>
        <v>352957.43</v>
      </c>
      <c r="K10" s="116">
        <f>J10/G10*100</f>
        <v>128.35655788378875</v>
      </c>
      <c r="L10" s="116">
        <f>J10/I10*100</f>
        <v>41.749446306593128</v>
      </c>
    </row>
    <row r="11" spans="2:12" x14ac:dyDescent="0.25">
      <c r="B11" s="114">
        <v>6</v>
      </c>
      <c r="C11" s="114"/>
      <c r="D11" s="114"/>
      <c r="E11" s="114"/>
      <c r="F11" s="114" t="s">
        <v>3</v>
      </c>
      <c r="G11" s="117">
        <f>G12+G19+G22+G28</f>
        <v>274982</v>
      </c>
      <c r="H11" s="117">
        <f t="shared" ref="H11:J11" si="1">H12+H19+H22+H28</f>
        <v>611681</v>
      </c>
      <c r="I11" s="117">
        <f t="shared" si="1"/>
        <v>845418.23</v>
      </c>
      <c r="J11" s="117">
        <f t="shared" si="1"/>
        <v>352957.43</v>
      </c>
      <c r="K11" s="116">
        <f>J11/G11*100</f>
        <v>128.35655788378875</v>
      </c>
      <c r="L11" s="116">
        <f t="shared" ref="L11:L28" si="2">J11/I11*100</f>
        <v>41.749446306593128</v>
      </c>
    </row>
    <row r="12" spans="2:12" s="56" customFormat="1" ht="28.5" x14ac:dyDescent="0.25">
      <c r="B12" s="118"/>
      <c r="C12" s="119">
        <v>63</v>
      </c>
      <c r="D12" s="119"/>
      <c r="E12" s="119"/>
      <c r="F12" s="119" t="s">
        <v>15</v>
      </c>
      <c r="G12" s="120">
        <f>G13+G15+G17</f>
        <v>248999</v>
      </c>
      <c r="H12" s="120">
        <v>571300</v>
      </c>
      <c r="I12" s="120">
        <v>792250</v>
      </c>
      <c r="J12" s="120">
        <f>J13+J15+J17</f>
        <v>320428.03999999998</v>
      </c>
      <c r="K12" s="121">
        <f>J12/G12*100</f>
        <v>128.68647665251666</v>
      </c>
      <c r="L12" s="121">
        <f t="shared" si="2"/>
        <v>40.445319028084562</v>
      </c>
    </row>
    <row r="13" spans="2:12" ht="28.5" x14ac:dyDescent="0.25">
      <c r="B13" s="122"/>
      <c r="C13" s="122"/>
      <c r="D13" s="122">
        <v>633</v>
      </c>
      <c r="E13" s="122"/>
      <c r="F13" s="123" t="s">
        <v>77</v>
      </c>
      <c r="G13" s="124">
        <f>G14</f>
        <v>0</v>
      </c>
      <c r="H13" s="124">
        <v>0</v>
      </c>
      <c r="I13" s="124">
        <v>0</v>
      </c>
      <c r="J13" s="124">
        <f t="shared" ref="J13" si="3">J14</f>
        <v>1882.94</v>
      </c>
      <c r="K13" s="121">
        <v>0</v>
      </c>
      <c r="L13" s="121">
        <v>0</v>
      </c>
    </row>
    <row r="14" spans="2:12" ht="28.5" x14ac:dyDescent="0.25">
      <c r="B14" s="122"/>
      <c r="C14" s="122"/>
      <c r="D14" s="122"/>
      <c r="E14" s="122">
        <v>6331</v>
      </c>
      <c r="F14" s="123" t="s">
        <v>78</v>
      </c>
      <c r="G14" s="124">
        <v>0</v>
      </c>
      <c r="H14" s="124">
        <v>0</v>
      </c>
      <c r="I14" s="124">
        <v>0</v>
      </c>
      <c r="J14" s="125">
        <v>1882.94</v>
      </c>
      <c r="K14" s="121">
        <v>0</v>
      </c>
      <c r="L14" s="121">
        <v>0</v>
      </c>
    </row>
    <row r="15" spans="2:12" ht="28.5" x14ac:dyDescent="0.25">
      <c r="B15" s="122"/>
      <c r="C15" s="126"/>
      <c r="D15" s="122">
        <v>636</v>
      </c>
      <c r="E15" s="127"/>
      <c r="F15" s="128" t="s">
        <v>79</v>
      </c>
      <c r="G15" s="124">
        <f>G16</f>
        <v>246345</v>
      </c>
      <c r="H15" s="124">
        <f t="shared" ref="H15:J15" si="4">H16</f>
        <v>0</v>
      </c>
      <c r="I15" s="124">
        <f t="shared" si="4"/>
        <v>0</v>
      </c>
      <c r="J15" s="124">
        <f t="shared" si="4"/>
        <v>318545.09999999998</v>
      </c>
      <c r="K15" s="121">
        <f>J15/G15*100</f>
        <v>129.30853071911343</v>
      </c>
      <c r="L15" s="121">
        <v>0</v>
      </c>
    </row>
    <row r="16" spans="2:12" ht="28.5" x14ac:dyDescent="0.25">
      <c r="B16" s="122"/>
      <c r="C16" s="126"/>
      <c r="D16" s="122"/>
      <c r="E16" s="122">
        <v>6361</v>
      </c>
      <c r="F16" s="128" t="s">
        <v>80</v>
      </c>
      <c r="G16" s="124">
        <v>246345</v>
      </c>
      <c r="H16" s="124">
        <v>0</v>
      </c>
      <c r="I16" s="124">
        <v>0</v>
      </c>
      <c r="J16" s="125">
        <v>318545.09999999998</v>
      </c>
      <c r="K16" s="121">
        <f>J16/G16*100</f>
        <v>129.30853071911343</v>
      </c>
      <c r="L16" s="121">
        <v>0</v>
      </c>
    </row>
    <row r="17" spans="2:12" ht="28.5" x14ac:dyDescent="0.25">
      <c r="B17" s="122"/>
      <c r="C17" s="126"/>
      <c r="D17" s="122">
        <v>639</v>
      </c>
      <c r="E17" s="122"/>
      <c r="F17" s="128" t="s">
        <v>80</v>
      </c>
      <c r="G17" s="124">
        <f>G18</f>
        <v>2654</v>
      </c>
      <c r="H17" s="124">
        <f t="shared" ref="H17:J17" si="5">H18</f>
        <v>0</v>
      </c>
      <c r="I17" s="124">
        <v>0</v>
      </c>
      <c r="J17" s="124">
        <f t="shared" si="5"/>
        <v>0</v>
      </c>
      <c r="K17" s="121">
        <v>0</v>
      </c>
      <c r="L17" s="121">
        <v>0</v>
      </c>
    </row>
    <row r="18" spans="2:12" ht="28.5" x14ac:dyDescent="0.25">
      <c r="B18" s="122"/>
      <c r="C18" s="126"/>
      <c r="D18" s="122"/>
      <c r="E18" s="122">
        <v>6391</v>
      </c>
      <c r="F18" s="128" t="s">
        <v>81</v>
      </c>
      <c r="G18" s="124">
        <v>2654</v>
      </c>
      <c r="H18" s="124">
        <v>0</v>
      </c>
      <c r="I18" s="124">
        <v>0</v>
      </c>
      <c r="J18" s="125">
        <v>0</v>
      </c>
      <c r="K18" s="121">
        <v>0</v>
      </c>
      <c r="L18" s="121">
        <v>0</v>
      </c>
    </row>
    <row r="19" spans="2:12" s="56" customFormat="1" ht="28.5" x14ac:dyDescent="0.25">
      <c r="B19" s="127"/>
      <c r="C19" s="127">
        <v>65</v>
      </c>
      <c r="D19" s="127"/>
      <c r="E19" s="127"/>
      <c r="F19" s="119" t="s">
        <v>82</v>
      </c>
      <c r="G19" s="120">
        <f>G20</f>
        <v>5146</v>
      </c>
      <c r="H19" s="120">
        <v>8600</v>
      </c>
      <c r="I19" s="120">
        <v>10736</v>
      </c>
      <c r="J19" s="120">
        <f t="shared" ref="J19" si="6">J20</f>
        <v>6565.25</v>
      </c>
      <c r="K19" s="121">
        <f t="shared" ref="K19:K24" si="7">J19/G19*100</f>
        <v>127.57967353284103</v>
      </c>
      <c r="L19" s="121">
        <f t="shared" si="2"/>
        <v>61.151732488822653</v>
      </c>
    </row>
    <row r="20" spans="2:12" x14ac:dyDescent="0.25">
      <c r="B20" s="122"/>
      <c r="C20" s="126"/>
      <c r="D20" s="122">
        <v>652</v>
      </c>
      <c r="E20" s="122"/>
      <c r="F20" s="128" t="s">
        <v>83</v>
      </c>
      <c r="G20" s="124">
        <f>G21</f>
        <v>5146</v>
      </c>
      <c r="H20" s="124">
        <v>0</v>
      </c>
      <c r="I20" s="124">
        <v>0</v>
      </c>
      <c r="J20" s="124">
        <f t="shared" ref="J20" si="8">J21</f>
        <v>6565.25</v>
      </c>
      <c r="K20" s="121">
        <f t="shared" si="7"/>
        <v>127.57967353284103</v>
      </c>
      <c r="L20" s="121">
        <v>0</v>
      </c>
    </row>
    <row r="21" spans="2:12" ht="14.25" customHeight="1" x14ac:dyDescent="0.25">
      <c r="B21" s="122"/>
      <c r="C21" s="126"/>
      <c r="D21" s="122"/>
      <c r="E21" s="122">
        <v>6526</v>
      </c>
      <c r="F21" s="128" t="s">
        <v>84</v>
      </c>
      <c r="G21" s="124">
        <v>5146</v>
      </c>
      <c r="H21" s="124">
        <v>0</v>
      </c>
      <c r="I21" s="124">
        <v>0</v>
      </c>
      <c r="J21" s="125">
        <v>6565.25</v>
      </c>
      <c r="K21" s="121">
        <f t="shared" si="7"/>
        <v>127.57967353284103</v>
      </c>
      <c r="L21" s="121">
        <v>0</v>
      </c>
    </row>
    <row r="22" spans="2:12" s="56" customFormat="1" ht="42.75" x14ac:dyDescent="0.25">
      <c r="B22" s="127"/>
      <c r="C22" s="127">
        <v>66</v>
      </c>
      <c r="D22" s="127"/>
      <c r="E22" s="127"/>
      <c r="F22" s="119" t="s">
        <v>85</v>
      </c>
      <c r="G22" s="120">
        <f>G23+G26</f>
        <v>85</v>
      </c>
      <c r="H22" s="120">
        <v>850</v>
      </c>
      <c r="I22" s="120">
        <v>1540</v>
      </c>
      <c r="J22" s="120">
        <f t="shared" ref="J22" si="9">J23+J26</f>
        <v>856.3</v>
      </c>
      <c r="K22" s="121">
        <f t="shared" si="7"/>
        <v>1007.4117647058823</v>
      </c>
      <c r="L22" s="121">
        <f t="shared" si="2"/>
        <v>55.603896103896098</v>
      </c>
    </row>
    <row r="23" spans="2:12" x14ac:dyDescent="0.25">
      <c r="B23" s="122"/>
      <c r="C23" s="126"/>
      <c r="D23" s="122">
        <v>661</v>
      </c>
      <c r="E23" s="122"/>
      <c r="F23" s="128" t="s">
        <v>35</v>
      </c>
      <c r="G23" s="124">
        <f>G24+G25</f>
        <v>4</v>
      </c>
      <c r="H23" s="124">
        <v>0</v>
      </c>
      <c r="I23" s="124">
        <v>0</v>
      </c>
      <c r="J23" s="124">
        <f t="shared" ref="J23" si="10">J24+J25</f>
        <v>856.3</v>
      </c>
      <c r="K23" s="121">
        <f t="shared" si="7"/>
        <v>21407.5</v>
      </c>
      <c r="L23" s="121">
        <v>0</v>
      </c>
    </row>
    <row r="24" spans="2:12" x14ac:dyDescent="0.25">
      <c r="B24" s="122"/>
      <c r="C24" s="126"/>
      <c r="D24" s="122"/>
      <c r="E24" s="122">
        <v>6614</v>
      </c>
      <c r="F24" s="128" t="s">
        <v>86</v>
      </c>
      <c r="G24" s="124">
        <v>4</v>
      </c>
      <c r="H24" s="124">
        <v>0</v>
      </c>
      <c r="I24" s="124">
        <v>0</v>
      </c>
      <c r="J24" s="125">
        <v>536.29999999999995</v>
      </c>
      <c r="K24" s="121">
        <f t="shared" si="7"/>
        <v>13407.499999999998</v>
      </c>
      <c r="L24" s="121">
        <v>0</v>
      </c>
    </row>
    <row r="25" spans="2:12" x14ac:dyDescent="0.25">
      <c r="B25" s="122"/>
      <c r="C25" s="126"/>
      <c r="D25" s="122"/>
      <c r="E25" s="122">
        <v>6615</v>
      </c>
      <c r="F25" s="128" t="s">
        <v>87</v>
      </c>
      <c r="G25" s="124">
        <v>0</v>
      </c>
      <c r="H25" s="124">
        <v>0</v>
      </c>
      <c r="I25" s="124">
        <v>0</v>
      </c>
      <c r="J25" s="125">
        <v>320</v>
      </c>
      <c r="K25" s="121">
        <v>0</v>
      </c>
      <c r="L25" s="121">
        <v>0</v>
      </c>
    </row>
    <row r="26" spans="2:12" ht="28.5" x14ac:dyDescent="0.25">
      <c r="B26" s="122"/>
      <c r="C26" s="126"/>
      <c r="D26" s="122">
        <v>663</v>
      </c>
      <c r="E26" s="127"/>
      <c r="F26" s="128" t="s">
        <v>88</v>
      </c>
      <c r="G26" s="124">
        <f>G27</f>
        <v>81</v>
      </c>
      <c r="H26" s="124">
        <v>0</v>
      </c>
      <c r="I26" s="124">
        <v>0</v>
      </c>
      <c r="J26" s="124">
        <f t="shared" ref="J26" si="11">J27</f>
        <v>0</v>
      </c>
      <c r="K26" s="121">
        <f>J26/G26*100</f>
        <v>0</v>
      </c>
      <c r="L26" s="121">
        <v>0</v>
      </c>
    </row>
    <row r="27" spans="2:12" x14ac:dyDescent="0.25">
      <c r="B27" s="122"/>
      <c r="C27" s="126"/>
      <c r="D27" s="122"/>
      <c r="E27" s="122">
        <v>6631</v>
      </c>
      <c r="F27" s="128" t="s">
        <v>89</v>
      </c>
      <c r="G27" s="124">
        <v>81</v>
      </c>
      <c r="H27" s="124">
        <v>0</v>
      </c>
      <c r="I27" s="124">
        <v>0</v>
      </c>
      <c r="J27" s="125">
        <v>0</v>
      </c>
      <c r="K27" s="121">
        <f>J27/G27*100</f>
        <v>0</v>
      </c>
      <c r="L27" s="121">
        <v>0</v>
      </c>
    </row>
    <row r="28" spans="2:12" s="56" customFormat="1" ht="28.5" x14ac:dyDescent="0.25">
      <c r="B28" s="127"/>
      <c r="C28" s="127">
        <v>67</v>
      </c>
      <c r="D28" s="127"/>
      <c r="E28" s="127"/>
      <c r="F28" s="119" t="s">
        <v>90</v>
      </c>
      <c r="G28" s="120">
        <f>G29</f>
        <v>20752</v>
      </c>
      <c r="H28" s="120">
        <v>30931</v>
      </c>
      <c r="I28" s="120">
        <v>40892.230000000003</v>
      </c>
      <c r="J28" s="120">
        <f t="shared" ref="J28" si="12">J29</f>
        <v>25107.84</v>
      </c>
      <c r="K28" s="121">
        <f>J28/G28*100</f>
        <v>120.9899768696993</v>
      </c>
      <c r="L28" s="121">
        <f t="shared" si="2"/>
        <v>61.400026361976344</v>
      </c>
    </row>
    <row r="29" spans="2:12" ht="28.5" x14ac:dyDescent="0.25">
      <c r="B29" s="122"/>
      <c r="C29" s="126"/>
      <c r="D29" s="122">
        <v>671</v>
      </c>
      <c r="E29" s="122"/>
      <c r="F29" s="128" t="s">
        <v>91</v>
      </c>
      <c r="G29" s="124">
        <f>G30</f>
        <v>20752</v>
      </c>
      <c r="H29" s="124">
        <v>0</v>
      </c>
      <c r="I29" s="124">
        <v>0</v>
      </c>
      <c r="J29" s="124">
        <f>J30</f>
        <v>25107.84</v>
      </c>
      <c r="K29" s="121">
        <f>J29/G29*100</f>
        <v>120.9899768696993</v>
      </c>
      <c r="L29" s="121">
        <v>0</v>
      </c>
    </row>
    <row r="30" spans="2:12" ht="28.5" x14ac:dyDescent="0.25">
      <c r="B30" s="122"/>
      <c r="C30" s="126"/>
      <c r="D30" s="122"/>
      <c r="E30" s="122">
        <v>6711</v>
      </c>
      <c r="F30" s="128" t="s">
        <v>92</v>
      </c>
      <c r="G30" s="124">
        <v>20752</v>
      </c>
      <c r="H30" s="124">
        <v>0</v>
      </c>
      <c r="I30" s="124">
        <v>0</v>
      </c>
      <c r="J30" s="125">
        <v>25107.84</v>
      </c>
      <c r="K30" s="121">
        <f>J30/G30*100</f>
        <v>120.9899768696993</v>
      </c>
      <c r="L30" s="121">
        <v>0</v>
      </c>
    </row>
    <row r="32" spans="2:12" ht="18" x14ac:dyDescent="0.25">
      <c r="B32" s="2"/>
      <c r="C32" s="2"/>
      <c r="D32" s="2"/>
      <c r="E32" s="2"/>
      <c r="F32" s="2"/>
      <c r="G32" s="2"/>
      <c r="H32" s="2"/>
      <c r="I32" s="2"/>
      <c r="J32" s="60"/>
      <c r="K32" s="3"/>
      <c r="L32" s="3"/>
    </row>
    <row r="33" spans="2:12" ht="36.75" customHeight="1" x14ac:dyDescent="0.25">
      <c r="B33" s="183" t="s">
        <v>7</v>
      </c>
      <c r="C33" s="184"/>
      <c r="D33" s="184"/>
      <c r="E33" s="184"/>
      <c r="F33" s="185"/>
      <c r="G33" s="40" t="s">
        <v>71</v>
      </c>
      <c r="H33" s="40" t="s">
        <v>72</v>
      </c>
      <c r="I33" s="40" t="s">
        <v>76</v>
      </c>
      <c r="J33" s="61" t="s">
        <v>73</v>
      </c>
      <c r="K33" s="40" t="s">
        <v>28</v>
      </c>
      <c r="L33" s="40" t="s">
        <v>57</v>
      </c>
    </row>
    <row r="34" spans="2:12" x14ac:dyDescent="0.25">
      <c r="B34" s="180">
        <v>1</v>
      </c>
      <c r="C34" s="181"/>
      <c r="D34" s="181"/>
      <c r="E34" s="181"/>
      <c r="F34" s="182"/>
      <c r="G34" s="44">
        <v>2</v>
      </c>
      <c r="H34" s="44">
        <v>3</v>
      </c>
      <c r="I34" s="44">
        <v>5</v>
      </c>
      <c r="J34" s="61">
        <v>6</v>
      </c>
      <c r="K34" s="44" t="s">
        <v>74</v>
      </c>
      <c r="L34" s="44" t="s">
        <v>75</v>
      </c>
    </row>
    <row r="35" spans="2:12" s="58" customFormat="1" x14ac:dyDescent="0.25">
      <c r="B35" s="114"/>
      <c r="C35" s="114"/>
      <c r="D35" s="114"/>
      <c r="E35" s="114"/>
      <c r="F35" s="114" t="s">
        <v>54</v>
      </c>
      <c r="G35" s="115">
        <f>G36+G82</f>
        <v>271159</v>
      </c>
      <c r="H35" s="115">
        <f>H36+H82</f>
        <v>612711</v>
      </c>
      <c r="I35" s="115">
        <f>I36+I82</f>
        <v>850880.23</v>
      </c>
      <c r="J35" s="115">
        <f>J36+J82</f>
        <v>360627.9</v>
      </c>
      <c r="K35" s="116">
        <f t="shared" ref="K35:K68" si="13">J35/G35*100</f>
        <v>132.99499555611285</v>
      </c>
      <c r="L35" s="116">
        <f>J35/I35*100</f>
        <v>42.382921507060992</v>
      </c>
    </row>
    <row r="36" spans="2:12" s="58" customFormat="1" x14ac:dyDescent="0.25">
      <c r="B36" s="114">
        <v>3</v>
      </c>
      <c r="C36" s="114"/>
      <c r="D36" s="114"/>
      <c r="E36" s="114"/>
      <c r="F36" s="114" t="s">
        <v>4</v>
      </c>
      <c r="G36" s="115">
        <f>G37+G46+G73+G76+G79</f>
        <v>268839</v>
      </c>
      <c r="H36" s="115">
        <f>H37+H46+H73+H76+H79</f>
        <v>601611</v>
      </c>
      <c r="I36" s="115">
        <f>I37+I46+I73+I76+I79</f>
        <v>838698.23</v>
      </c>
      <c r="J36" s="115">
        <f>J37+J46+J73+J76+J79</f>
        <v>360627.9</v>
      </c>
      <c r="K36" s="116">
        <f t="shared" si="13"/>
        <v>134.14270250968053</v>
      </c>
      <c r="L36" s="116">
        <f t="shared" ref="L36:L83" si="14">J36/I36*100</f>
        <v>42.998528803381411</v>
      </c>
    </row>
    <row r="37" spans="2:12" s="56" customFormat="1" x14ac:dyDescent="0.25">
      <c r="B37" s="118"/>
      <c r="C37" s="119">
        <v>31</v>
      </c>
      <c r="D37" s="119"/>
      <c r="E37" s="119"/>
      <c r="F37" s="119" t="s">
        <v>5</v>
      </c>
      <c r="G37" s="120">
        <f>G38+G42+G44</f>
        <v>223801</v>
      </c>
      <c r="H37" s="120">
        <v>512780</v>
      </c>
      <c r="I37" s="120">
        <v>730720</v>
      </c>
      <c r="J37" s="120">
        <f t="shared" ref="J37" si="15">J38+J42+J44</f>
        <v>300479.3</v>
      </c>
      <c r="K37" s="121">
        <f t="shared" si="13"/>
        <v>134.261821886408</v>
      </c>
      <c r="L37" s="121">
        <f t="shared" si="14"/>
        <v>41.120990256185678</v>
      </c>
    </row>
    <row r="38" spans="2:12" x14ac:dyDescent="0.25">
      <c r="B38" s="122"/>
      <c r="C38" s="122"/>
      <c r="D38" s="122">
        <v>311</v>
      </c>
      <c r="E38" s="122"/>
      <c r="F38" s="122" t="s">
        <v>36</v>
      </c>
      <c r="G38" s="124">
        <f>G39+G40+G41</f>
        <v>183817</v>
      </c>
      <c r="H38" s="124">
        <v>0</v>
      </c>
      <c r="I38" s="124">
        <v>0</v>
      </c>
      <c r="J38" s="124">
        <f t="shared" ref="J38" si="16">J39+J40+J41</f>
        <v>248313.05</v>
      </c>
      <c r="K38" s="121">
        <f t="shared" si="13"/>
        <v>135.08709749370297</v>
      </c>
      <c r="L38" s="121">
        <v>0</v>
      </c>
    </row>
    <row r="39" spans="2:12" x14ac:dyDescent="0.25">
      <c r="B39" s="122"/>
      <c r="C39" s="122"/>
      <c r="D39" s="122"/>
      <c r="E39" s="122">
        <v>3111</v>
      </c>
      <c r="F39" s="122" t="s">
        <v>37</v>
      </c>
      <c r="G39" s="124">
        <v>176858</v>
      </c>
      <c r="H39" s="124">
        <v>0</v>
      </c>
      <c r="I39" s="124">
        <v>0</v>
      </c>
      <c r="J39" s="125">
        <v>238823.27</v>
      </c>
      <c r="K39" s="121">
        <f t="shared" si="13"/>
        <v>135.03673568625675</v>
      </c>
      <c r="L39" s="121">
        <v>0</v>
      </c>
    </row>
    <row r="40" spans="2:12" x14ac:dyDescent="0.25">
      <c r="B40" s="122"/>
      <c r="C40" s="122"/>
      <c r="D40" s="122"/>
      <c r="E40" s="122">
        <v>3113</v>
      </c>
      <c r="F40" s="122" t="s">
        <v>93</v>
      </c>
      <c r="G40" s="124">
        <v>2451</v>
      </c>
      <c r="H40" s="124">
        <v>0</v>
      </c>
      <c r="I40" s="124">
        <v>0</v>
      </c>
      <c r="J40" s="125">
        <v>4999.24</v>
      </c>
      <c r="K40" s="121">
        <f t="shared" si="13"/>
        <v>203.96736026111788</v>
      </c>
      <c r="L40" s="121">
        <v>0</v>
      </c>
    </row>
    <row r="41" spans="2:12" x14ac:dyDescent="0.25">
      <c r="B41" s="122"/>
      <c r="C41" s="122"/>
      <c r="D41" s="122"/>
      <c r="E41" s="122">
        <v>3114</v>
      </c>
      <c r="F41" s="122" t="s">
        <v>94</v>
      </c>
      <c r="G41" s="124">
        <v>4508</v>
      </c>
      <c r="H41" s="124">
        <v>0</v>
      </c>
      <c r="I41" s="124">
        <v>0</v>
      </c>
      <c r="J41" s="125">
        <v>4490.54</v>
      </c>
      <c r="K41" s="121">
        <f t="shared" si="13"/>
        <v>99.612688553682332</v>
      </c>
      <c r="L41" s="121">
        <v>0</v>
      </c>
    </row>
    <row r="42" spans="2:12" x14ac:dyDescent="0.25">
      <c r="B42" s="122"/>
      <c r="C42" s="122"/>
      <c r="D42" s="122">
        <v>312</v>
      </c>
      <c r="E42" s="122"/>
      <c r="F42" s="122" t="s">
        <v>95</v>
      </c>
      <c r="G42" s="124">
        <f>G43</f>
        <v>9537</v>
      </c>
      <c r="H42" s="124">
        <v>0</v>
      </c>
      <c r="I42" s="124">
        <v>0</v>
      </c>
      <c r="J42" s="124">
        <f t="shared" ref="J42" si="17">J43</f>
        <v>11059.86</v>
      </c>
      <c r="K42" s="121">
        <f t="shared" si="13"/>
        <v>115.96791443850267</v>
      </c>
      <c r="L42" s="121">
        <v>0</v>
      </c>
    </row>
    <row r="43" spans="2:12" x14ac:dyDescent="0.25">
      <c r="B43" s="122"/>
      <c r="C43" s="122"/>
      <c r="D43" s="122"/>
      <c r="E43" s="122">
        <v>3121</v>
      </c>
      <c r="F43" s="122" t="s">
        <v>95</v>
      </c>
      <c r="G43" s="124">
        <v>9537</v>
      </c>
      <c r="H43" s="124">
        <v>0</v>
      </c>
      <c r="I43" s="124">
        <v>0</v>
      </c>
      <c r="J43" s="125">
        <v>11059.86</v>
      </c>
      <c r="K43" s="121">
        <f t="shared" si="13"/>
        <v>115.96791443850267</v>
      </c>
      <c r="L43" s="121">
        <v>0</v>
      </c>
    </row>
    <row r="44" spans="2:12" x14ac:dyDescent="0.25">
      <c r="B44" s="122"/>
      <c r="C44" s="122"/>
      <c r="D44" s="122">
        <v>313</v>
      </c>
      <c r="E44" s="122"/>
      <c r="F44" s="122" t="s">
        <v>96</v>
      </c>
      <c r="G44" s="124">
        <f>G45</f>
        <v>30447</v>
      </c>
      <c r="H44" s="124">
        <f t="shared" ref="H44:J44" si="18">H45</f>
        <v>0</v>
      </c>
      <c r="I44" s="124">
        <f t="shared" si="18"/>
        <v>0</v>
      </c>
      <c r="J44" s="124">
        <f t="shared" si="18"/>
        <v>41106.39</v>
      </c>
      <c r="K44" s="121">
        <f t="shared" si="13"/>
        <v>135.00965612375603</v>
      </c>
      <c r="L44" s="121">
        <v>0</v>
      </c>
    </row>
    <row r="45" spans="2:12" x14ac:dyDescent="0.25">
      <c r="B45" s="122"/>
      <c r="C45" s="122"/>
      <c r="D45" s="122"/>
      <c r="E45" s="122">
        <v>3132</v>
      </c>
      <c r="F45" s="122" t="s">
        <v>97</v>
      </c>
      <c r="G45" s="124">
        <v>30447</v>
      </c>
      <c r="H45" s="124">
        <v>0</v>
      </c>
      <c r="I45" s="124">
        <v>0</v>
      </c>
      <c r="J45" s="125">
        <v>41106.39</v>
      </c>
      <c r="K45" s="121">
        <f t="shared" si="13"/>
        <v>135.00965612375603</v>
      </c>
      <c r="L45" s="121">
        <v>0</v>
      </c>
    </row>
    <row r="46" spans="2:12" s="56" customFormat="1" x14ac:dyDescent="0.25">
      <c r="B46" s="127"/>
      <c r="C46" s="127">
        <v>32</v>
      </c>
      <c r="D46" s="127"/>
      <c r="E46" s="127"/>
      <c r="F46" s="127" t="s">
        <v>12</v>
      </c>
      <c r="G46" s="120">
        <f>G47+G52+G58+G67</f>
        <v>44446</v>
      </c>
      <c r="H46" s="120">
        <v>88531</v>
      </c>
      <c r="I46" s="120">
        <v>107168.23</v>
      </c>
      <c r="J46" s="120">
        <f>J47+J52+J58+J67</f>
        <v>59439</v>
      </c>
      <c r="K46" s="121">
        <f t="shared" si="13"/>
        <v>133.733069342573</v>
      </c>
      <c r="L46" s="121">
        <f t="shared" si="14"/>
        <v>55.463265559205375</v>
      </c>
    </row>
    <row r="47" spans="2:12" x14ac:dyDescent="0.25">
      <c r="B47" s="122"/>
      <c r="C47" s="122"/>
      <c r="D47" s="122">
        <v>321</v>
      </c>
      <c r="E47" s="122"/>
      <c r="F47" s="122" t="s">
        <v>38</v>
      </c>
      <c r="G47" s="124">
        <f>G48+G49+G50+G51</f>
        <v>14127</v>
      </c>
      <c r="H47" s="124">
        <v>0</v>
      </c>
      <c r="I47" s="124">
        <v>0</v>
      </c>
      <c r="J47" s="124">
        <f t="shared" ref="J47" si="19">J48+J49+J50+J51</f>
        <v>16349.96</v>
      </c>
      <c r="K47" s="121">
        <f t="shared" si="13"/>
        <v>115.73554187017767</v>
      </c>
      <c r="L47" s="121">
        <v>0</v>
      </c>
    </row>
    <row r="48" spans="2:12" x14ac:dyDescent="0.25">
      <c r="B48" s="122"/>
      <c r="C48" s="126"/>
      <c r="D48" s="122"/>
      <c r="E48" s="122">
        <v>3211</v>
      </c>
      <c r="F48" s="123" t="s">
        <v>39</v>
      </c>
      <c r="G48" s="124">
        <v>2236</v>
      </c>
      <c r="H48" s="124">
        <v>0</v>
      </c>
      <c r="I48" s="124">
        <v>0</v>
      </c>
      <c r="J48" s="125">
        <v>2640.05</v>
      </c>
      <c r="K48" s="121">
        <f t="shared" si="13"/>
        <v>118.07021466905188</v>
      </c>
      <c r="L48" s="121">
        <v>0</v>
      </c>
    </row>
    <row r="49" spans="2:12" x14ac:dyDescent="0.25">
      <c r="B49" s="122"/>
      <c r="C49" s="126"/>
      <c r="D49" s="122"/>
      <c r="E49" s="122">
        <v>3212</v>
      </c>
      <c r="F49" s="123" t="s">
        <v>98</v>
      </c>
      <c r="G49" s="124">
        <v>11266</v>
      </c>
      <c r="H49" s="124">
        <v>0</v>
      </c>
      <c r="I49" s="124">
        <v>0</v>
      </c>
      <c r="J49" s="125">
        <v>12236.41</v>
      </c>
      <c r="K49" s="121">
        <f t="shared" si="13"/>
        <v>108.61361619030711</v>
      </c>
      <c r="L49" s="121">
        <v>0</v>
      </c>
    </row>
    <row r="50" spans="2:12" x14ac:dyDescent="0.25">
      <c r="B50" s="122"/>
      <c r="C50" s="126"/>
      <c r="D50" s="122"/>
      <c r="E50" s="122">
        <v>3213</v>
      </c>
      <c r="F50" s="122" t="s">
        <v>99</v>
      </c>
      <c r="G50" s="124">
        <v>390</v>
      </c>
      <c r="H50" s="124">
        <v>0</v>
      </c>
      <c r="I50" s="124">
        <v>0</v>
      </c>
      <c r="J50" s="125">
        <v>1178</v>
      </c>
      <c r="K50" s="121">
        <f t="shared" si="13"/>
        <v>302.05128205128204</v>
      </c>
      <c r="L50" s="121">
        <v>0</v>
      </c>
    </row>
    <row r="51" spans="2:12" x14ac:dyDescent="0.25">
      <c r="B51" s="122"/>
      <c r="C51" s="126"/>
      <c r="D51" s="122"/>
      <c r="E51" s="122">
        <v>3214</v>
      </c>
      <c r="F51" s="122" t="s">
        <v>100</v>
      </c>
      <c r="G51" s="124">
        <v>235</v>
      </c>
      <c r="H51" s="124">
        <v>0</v>
      </c>
      <c r="I51" s="124">
        <v>0</v>
      </c>
      <c r="J51" s="125">
        <v>295.5</v>
      </c>
      <c r="K51" s="121">
        <f t="shared" si="13"/>
        <v>125.74468085106383</v>
      </c>
      <c r="L51" s="121">
        <v>0</v>
      </c>
    </row>
    <row r="52" spans="2:12" x14ac:dyDescent="0.25">
      <c r="B52" s="122"/>
      <c r="C52" s="126"/>
      <c r="D52" s="122">
        <v>322</v>
      </c>
      <c r="E52" s="122"/>
      <c r="F52" s="122" t="s">
        <v>101</v>
      </c>
      <c r="G52" s="124">
        <f>G53+G54+G55+G56+G57</f>
        <v>20672</v>
      </c>
      <c r="H52" s="124">
        <f t="shared" ref="H52:J52" si="20">H53+H54+H55+H56+H57</f>
        <v>0</v>
      </c>
      <c r="I52" s="124">
        <f t="shared" si="20"/>
        <v>0</v>
      </c>
      <c r="J52" s="124">
        <f t="shared" si="20"/>
        <v>26634.5</v>
      </c>
      <c r="K52" s="121">
        <f t="shared" si="13"/>
        <v>128.84336300309599</v>
      </c>
      <c r="L52" s="121">
        <v>0</v>
      </c>
    </row>
    <row r="53" spans="2:12" x14ac:dyDescent="0.25">
      <c r="B53" s="122"/>
      <c r="C53" s="126"/>
      <c r="D53" s="122"/>
      <c r="E53" s="122">
        <v>3221</v>
      </c>
      <c r="F53" s="122" t="s">
        <v>102</v>
      </c>
      <c r="G53" s="124">
        <v>2418</v>
      </c>
      <c r="H53" s="124">
        <v>0</v>
      </c>
      <c r="I53" s="124">
        <v>0</v>
      </c>
      <c r="J53" s="125">
        <v>3735.64</v>
      </c>
      <c r="K53" s="121">
        <f t="shared" si="13"/>
        <v>154.49296939619518</v>
      </c>
      <c r="L53" s="121">
        <v>0</v>
      </c>
    </row>
    <row r="54" spans="2:12" x14ac:dyDescent="0.25">
      <c r="B54" s="122"/>
      <c r="C54" s="126"/>
      <c r="D54" s="122"/>
      <c r="E54" s="122">
        <v>3222</v>
      </c>
      <c r="F54" s="122" t="s">
        <v>103</v>
      </c>
      <c r="G54" s="124">
        <v>13178</v>
      </c>
      <c r="H54" s="124">
        <v>0</v>
      </c>
      <c r="I54" s="124">
        <v>0</v>
      </c>
      <c r="J54" s="125">
        <v>15979.95</v>
      </c>
      <c r="K54" s="121">
        <f t="shared" si="13"/>
        <v>121.26233115799059</v>
      </c>
      <c r="L54" s="121">
        <v>0</v>
      </c>
    </row>
    <row r="55" spans="2:12" x14ac:dyDescent="0.25">
      <c r="B55" s="122"/>
      <c r="C55" s="126"/>
      <c r="D55" s="122"/>
      <c r="E55" s="122">
        <v>3223</v>
      </c>
      <c r="F55" s="122" t="s">
        <v>104</v>
      </c>
      <c r="G55" s="124">
        <v>3997</v>
      </c>
      <c r="H55" s="124">
        <v>0</v>
      </c>
      <c r="I55" s="124">
        <v>0</v>
      </c>
      <c r="J55" s="125">
        <v>6653.94</v>
      </c>
      <c r="K55" s="121">
        <f t="shared" si="13"/>
        <v>166.47335501626219</v>
      </c>
      <c r="L55" s="121">
        <v>0</v>
      </c>
    </row>
    <row r="56" spans="2:12" x14ac:dyDescent="0.25">
      <c r="B56" s="122"/>
      <c r="C56" s="126"/>
      <c r="D56" s="122"/>
      <c r="E56" s="122">
        <v>3224</v>
      </c>
      <c r="F56" s="123" t="s">
        <v>105</v>
      </c>
      <c r="G56" s="124">
        <v>200</v>
      </c>
      <c r="H56" s="124">
        <v>0</v>
      </c>
      <c r="I56" s="124">
        <v>0</v>
      </c>
      <c r="J56" s="125">
        <v>264.97000000000003</v>
      </c>
      <c r="K56" s="121">
        <f t="shared" si="13"/>
        <v>132.48500000000001</v>
      </c>
      <c r="L56" s="121">
        <v>0</v>
      </c>
    </row>
    <row r="57" spans="2:12" x14ac:dyDescent="0.25">
      <c r="B57" s="122"/>
      <c r="C57" s="126"/>
      <c r="D57" s="122"/>
      <c r="E57" s="122">
        <v>3225</v>
      </c>
      <c r="F57" s="122" t="s">
        <v>106</v>
      </c>
      <c r="G57" s="124">
        <v>879</v>
      </c>
      <c r="H57" s="124">
        <v>0</v>
      </c>
      <c r="I57" s="124">
        <v>0</v>
      </c>
      <c r="J57" s="125">
        <v>0</v>
      </c>
      <c r="K57" s="121">
        <f t="shared" si="13"/>
        <v>0</v>
      </c>
      <c r="L57" s="121">
        <v>0</v>
      </c>
    </row>
    <row r="58" spans="2:12" s="102" customFormat="1" x14ac:dyDescent="0.25">
      <c r="B58" s="122"/>
      <c r="C58" s="126"/>
      <c r="D58" s="122">
        <v>323</v>
      </c>
      <c r="E58" s="122"/>
      <c r="F58" s="122" t="s">
        <v>107</v>
      </c>
      <c r="G58" s="124">
        <f>G59+G60+G61+G62+G63+G64+G65+G66</f>
        <v>7775</v>
      </c>
      <c r="H58" s="124">
        <v>0</v>
      </c>
      <c r="I58" s="124">
        <v>0</v>
      </c>
      <c r="J58" s="124">
        <f t="shared" ref="J58" si="21">J59+J60+J61+J62+J63+J64+J65+J66</f>
        <v>14631.400000000001</v>
      </c>
      <c r="K58" s="131">
        <f t="shared" si="13"/>
        <v>188.18520900321545</v>
      </c>
      <c r="L58" s="131">
        <v>0</v>
      </c>
    </row>
    <row r="59" spans="2:12" x14ac:dyDescent="0.25">
      <c r="B59" s="122"/>
      <c r="C59" s="126"/>
      <c r="D59" s="122"/>
      <c r="E59" s="122">
        <v>3231</v>
      </c>
      <c r="F59" s="122" t="s">
        <v>108</v>
      </c>
      <c r="G59" s="124">
        <v>4248</v>
      </c>
      <c r="H59" s="124">
        <v>0</v>
      </c>
      <c r="I59" s="124">
        <v>0</v>
      </c>
      <c r="J59" s="125">
        <v>3748.56</v>
      </c>
      <c r="K59" s="121">
        <f t="shared" si="13"/>
        <v>88.242937853107335</v>
      </c>
      <c r="L59" s="131">
        <v>0</v>
      </c>
    </row>
    <row r="60" spans="2:12" x14ac:dyDescent="0.25">
      <c r="B60" s="122"/>
      <c r="C60" s="126"/>
      <c r="D60" s="122"/>
      <c r="E60" s="122">
        <v>3232</v>
      </c>
      <c r="F60" s="122" t="s">
        <v>109</v>
      </c>
      <c r="G60" s="124">
        <v>548</v>
      </c>
      <c r="H60" s="124">
        <v>0</v>
      </c>
      <c r="I60" s="124">
        <v>0</v>
      </c>
      <c r="J60" s="125">
        <v>3522.8</v>
      </c>
      <c r="K60" s="121">
        <f t="shared" si="13"/>
        <v>642.8467153284671</v>
      </c>
      <c r="L60" s="131">
        <v>0</v>
      </c>
    </row>
    <row r="61" spans="2:12" x14ac:dyDescent="0.25">
      <c r="B61" s="122"/>
      <c r="C61" s="126"/>
      <c r="D61" s="122"/>
      <c r="E61" s="122">
        <v>3233</v>
      </c>
      <c r="F61" s="122" t="s">
        <v>110</v>
      </c>
      <c r="G61" s="124">
        <v>63</v>
      </c>
      <c r="H61" s="124">
        <v>0</v>
      </c>
      <c r="I61" s="124">
        <v>0</v>
      </c>
      <c r="J61" s="125">
        <v>63.72</v>
      </c>
      <c r="K61" s="121">
        <f t="shared" si="13"/>
        <v>101.14285714285714</v>
      </c>
      <c r="L61" s="131">
        <v>0</v>
      </c>
    </row>
    <row r="62" spans="2:12" x14ac:dyDescent="0.25">
      <c r="B62" s="122"/>
      <c r="C62" s="126"/>
      <c r="D62" s="122"/>
      <c r="E62" s="122">
        <v>3234</v>
      </c>
      <c r="F62" s="122" t="s">
        <v>111</v>
      </c>
      <c r="G62" s="124">
        <v>1271</v>
      </c>
      <c r="H62" s="124">
        <v>0</v>
      </c>
      <c r="I62" s="124">
        <v>0</v>
      </c>
      <c r="J62" s="125">
        <v>1595.95</v>
      </c>
      <c r="K62" s="121">
        <f t="shared" si="13"/>
        <v>125.56648308418568</v>
      </c>
      <c r="L62" s="131">
        <v>0</v>
      </c>
    </row>
    <row r="63" spans="2:12" x14ac:dyDescent="0.25">
      <c r="B63" s="122"/>
      <c r="C63" s="126"/>
      <c r="D63" s="122"/>
      <c r="E63" s="122">
        <v>3236</v>
      </c>
      <c r="F63" s="122" t="s">
        <v>112</v>
      </c>
      <c r="G63" s="124">
        <v>291</v>
      </c>
      <c r="H63" s="124">
        <v>0</v>
      </c>
      <c r="I63" s="124">
        <v>0</v>
      </c>
      <c r="J63" s="125">
        <v>290.7</v>
      </c>
      <c r="K63" s="121">
        <f t="shared" si="13"/>
        <v>99.896907216494839</v>
      </c>
      <c r="L63" s="131">
        <v>0</v>
      </c>
    </row>
    <row r="64" spans="2:12" x14ac:dyDescent="0.25">
      <c r="B64" s="122"/>
      <c r="C64" s="126"/>
      <c r="D64" s="122"/>
      <c r="E64" s="122">
        <v>3237</v>
      </c>
      <c r="F64" s="122" t="s">
        <v>113</v>
      </c>
      <c r="G64" s="124">
        <v>581</v>
      </c>
      <c r="H64" s="124">
        <v>0</v>
      </c>
      <c r="I64" s="124">
        <v>0</v>
      </c>
      <c r="J64" s="125">
        <v>4421.37</v>
      </c>
      <c r="K64" s="121">
        <f t="shared" si="13"/>
        <v>760.99311531841659</v>
      </c>
      <c r="L64" s="131">
        <v>0</v>
      </c>
    </row>
    <row r="65" spans="2:12" x14ac:dyDescent="0.25">
      <c r="B65" s="122"/>
      <c r="C65" s="126"/>
      <c r="D65" s="122"/>
      <c r="E65" s="122">
        <v>3238</v>
      </c>
      <c r="F65" s="122" t="s">
        <v>114</v>
      </c>
      <c r="G65" s="124">
        <v>616</v>
      </c>
      <c r="H65" s="124">
        <v>0</v>
      </c>
      <c r="I65" s="124">
        <v>0</v>
      </c>
      <c r="J65" s="125">
        <v>615.79999999999995</v>
      </c>
      <c r="K65" s="121">
        <f t="shared" si="13"/>
        <v>99.967532467532465</v>
      </c>
      <c r="L65" s="131">
        <v>0</v>
      </c>
    </row>
    <row r="66" spans="2:12" x14ac:dyDescent="0.25">
      <c r="B66" s="122"/>
      <c r="C66" s="126"/>
      <c r="D66" s="122"/>
      <c r="E66" s="122">
        <v>3239</v>
      </c>
      <c r="F66" s="122" t="s">
        <v>115</v>
      </c>
      <c r="G66" s="124">
        <v>157</v>
      </c>
      <c r="H66" s="124">
        <v>0</v>
      </c>
      <c r="I66" s="124">
        <v>0</v>
      </c>
      <c r="J66" s="125">
        <v>372.5</v>
      </c>
      <c r="K66" s="121">
        <f t="shared" si="13"/>
        <v>237.26114649681529</v>
      </c>
      <c r="L66" s="131">
        <v>0</v>
      </c>
    </row>
    <row r="67" spans="2:12" s="102" customFormat="1" x14ac:dyDescent="0.25">
      <c r="B67" s="122"/>
      <c r="C67" s="126"/>
      <c r="D67" s="122">
        <v>329</v>
      </c>
      <c r="E67" s="122"/>
      <c r="F67" s="122" t="s">
        <v>116</v>
      </c>
      <c r="G67" s="124">
        <f>G68+G69+G70+G71+G72</f>
        <v>1872</v>
      </c>
      <c r="H67" s="124">
        <f t="shared" ref="H67:J67" si="22">H68+H69+H70+H71+H72</f>
        <v>0</v>
      </c>
      <c r="I67" s="124">
        <f t="shared" si="22"/>
        <v>0</v>
      </c>
      <c r="J67" s="124">
        <f t="shared" si="22"/>
        <v>1823.1399999999999</v>
      </c>
      <c r="K67" s="131">
        <f t="shared" si="13"/>
        <v>97.38995726495726</v>
      </c>
      <c r="L67" s="131">
        <v>0</v>
      </c>
    </row>
    <row r="68" spans="2:12" x14ac:dyDescent="0.25">
      <c r="B68" s="122"/>
      <c r="C68" s="126"/>
      <c r="D68" s="122"/>
      <c r="E68" s="122">
        <v>3292</v>
      </c>
      <c r="F68" s="122" t="s">
        <v>117</v>
      </c>
      <c r="G68" s="124">
        <v>560</v>
      </c>
      <c r="H68" s="124">
        <v>0</v>
      </c>
      <c r="I68" s="124">
        <v>0</v>
      </c>
      <c r="J68" s="125">
        <v>572.42999999999995</v>
      </c>
      <c r="K68" s="121">
        <f t="shared" si="13"/>
        <v>102.21964285714284</v>
      </c>
      <c r="L68" s="131">
        <v>0</v>
      </c>
    </row>
    <row r="69" spans="2:12" x14ac:dyDescent="0.25">
      <c r="B69" s="122"/>
      <c r="C69" s="126"/>
      <c r="D69" s="122"/>
      <c r="E69" s="122">
        <v>3293</v>
      </c>
      <c r="F69" s="122" t="s">
        <v>118</v>
      </c>
      <c r="G69" s="124">
        <v>224</v>
      </c>
      <c r="H69" s="124">
        <v>0</v>
      </c>
      <c r="I69" s="124">
        <v>0</v>
      </c>
      <c r="J69" s="125"/>
      <c r="K69" s="121">
        <v>0</v>
      </c>
      <c r="L69" s="131">
        <v>0</v>
      </c>
    </row>
    <row r="70" spans="2:12" x14ac:dyDescent="0.25">
      <c r="B70" s="122"/>
      <c r="C70" s="126"/>
      <c r="D70" s="122"/>
      <c r="E70" s="122">
        <v>3294</v>
      </c>
      <c r="F70" s="122" t="s">
        <v>119</v>
      </c>
      <c r="G70" s="124">
        <v>121</v>
      </c>
      <c r="H70" s="124">
        <v>0</v>
      </c>
      <c r="I70" s="124">
        <v>0</v>
      </c>
      <c r="J70" s="125">
        <v>133.09</v>
      </c>
      <c r="K70" s="121">
        <f t="shared" ref="K70:K81" si="23">J70/G70*100</f>
        <v>109.99173553719008</v>
      </c>
      <c r="L70" s="131">
        <v>0</v>
      </c>
    </row>
    <row r="71" spans="2:12" x14ac:dyDescent="0.25">
      <c r="B71" s="122"/>
      <c r="C71" s="126"/>
      <c r="D71" s="122"/>
      <c r="E71" s="122">
        <v>3295</v>
      </c>
      <c r="F71" s="122" t="s">
        <v>120</v>
      </c>
      <c r="G71" s="124">
        <v>824</v>
      </c>
      <c r="H71" s="124">
        <v>0</v>
      </c>
      <c r="I71" s="124">
        <v>0</v>
      </c>
      <c r="J71" s="125">
        <v>980</v>
      </c>
      <c r="K71" s="121">
        <f t="shared" si="23"/>
        <v>118.93203883495144</v>
      </c>
      <c r="L71" s="131">
        <v>0</v>
      </c>
    </row>
    <row r="72" spans="2:12" x14ac:dyDescent="0.25">
      <c r="B72" s="122"/>
      <c r="C72" s="126"/>
      <c r="D72" s="122"/>
      <c r="E72" s="122">
        <v>3299</v>
      </c>
      <c r="F72" s="122" t="s">
        <v>116</v>
      </c>
      <c r="G72" s="124">
        <v>143</v>
      </c>
      <c r="H72" s="124">
        <v>0</v>
      </c>
      <c r="I72" s="124">
        <v>0</v>
      </c>
      <c r="J72" s="125">
        <v>137.62</v>
      </c>
      <c r="K72" s="121">
        <f t="shared" si="23"/>
        <v>96.23776223776224</v>
      </c>
      <c r="L72" s="121">
        <v>0</v>
      </c>
    </row>
    <row r="73" spans="2:12" s="56" customFormat="1" x14ac:dyDescent="0.25">
      <c r="B73" s="127"/>
      <c r="C73" s="127">
        <v>34</v>
      </c>
      <c r="D73" s="127"/>
      <c r="E73" s="127"/>
      <c r="F73" s="127" t="s">
        <v>121</v>
      </c>
      <c r="G73" s="120">
        <f>G74</f>
        <v>274</v>
      </c>
      <c r="H73" s="120">
        <v>300</v>
      </c>
      <c r="I73" s="120">
        <v>444</v>
      </c>
      <c r="J73" s="120">
        <f t="shared" ref="J73:J74" si="24">J74</f>
        <v>344.34</v>
      </c>
      <c r="K73" s="121">
        <f t="shared" si="23"/>
        <v>125.67153284671532</v>
      </c>
      <c r="L73" s="121">
        <f t="shared" si="14"/>
        <v>77.554054054054049</v>
      </c>
    </row>
    <row r="74" spans="2:12" x14ac:dyDescent="0.25">
      <c r="B74" s="122"/>
      <c r="C74" s="126"/>
      <c r="D74" s="122">
        <v>343</v>
      </c>
      <c r="E74" s="122"/>
      <c r="F74" s="122" t="s">
        <v>122</v>
      </c>
      <c r="G74" s="124">
        <f>G75</f>
        <v>274</v>
      </c>
      <c r="H74" s="124">
        <f t="shared" ref="H74:I74" si="25">H75</f>
        <v>0</v>
      </c>
      <c r="I74" s="124">
        <f t="shared" si="25"/>
        <v>0</v>
      </c>
      <c r="J74" s="124">
        <f t="shared" si="24"/>
        <v>344.34</v>
      </c>
      <c r="K74" s="121">
        <f t="shared" si="23"/>
        <v>125.67153284671532</v>
      </c>
      <c r="L74" s="121">
        <v>0</v>
      </c>
    </row>
    <row r="75" spans="2:12" x14ac:dyDescent="0.25">
      <c r="B75" s="122"/>
      <c r="C75" s="126"/>
      <c r="D75" s="122"/>
      <c r="E75" s="122">
        <v>3431</v>
      </c>
      <c r="F75" s="122" t="s">
        <v>123</v>
      </c>
      <c r="G75" s="124">
        <v>274</v>
      </c>
      <c r="H75" s="124">
        <v>0</v>
      </c>
      <c r="I75" s="124"/>
      <c r="J75" s="125">
        <v>344.34</v>
      </c>
      <c r="K75" s="121">
        <f t="shared" si="23"/>
        <v>125.67153284671532</v>
      </c>
      <c r="L75" s="121">
        <v>0</v>
      </c>
    </row>
    <row r="76" spans="2:12" s="56" customFormat="1" ht="28.5" x14ac:dyDescent="0.25">
      <c r="B76" s="127"/>
      <c r="C76" s="127">
        <v>37</v>
      </c>
      <c r="D76" s="127"/>
      <c r="E76" s="127"/>
      <c r="F76" s="132" t="s">
        <v>124</v>
      </c>
      <c r="G76" s="120">
        <f>G77</f>
        <v>34</v>
      </c>
      <c r="H76" s="120">
        <f t="shared" ref="H76:J76" si="26">H77</f>
        <v>0</v>
      </c>
      <c r="I76" s="120">
        <v>75</v>
      </c>
      <c r="J76" s="120">
        <f t="shared" si="26"/>
        <v>74.87</v>
      </c>
      <c r="K76" s="121">
        <f t="shared" si="23"/>
        <v>220.20588235294119</v>
      </c>
      <c r="L76" s="121">
        <f t="shared" si="14"/>
        <v>99.826666666666668</v>
      </c>
    </row>
    <row r="77" spans="2:12" ht="28.5" x14ac:dyDescent="0.25">
      <c r="B77" s="122"/>
      <c r="C77" s="126"/>
      <c r="D77" s="122">
        <v>372</v>
      </c>
      <c r="E77" s="122"/>
      <c r="F77" s="123" t="s">
        <v>125</v>
      </c>
      <c r="G77" s="124">
        <f>G78</f>
        <v>34</v>
      </c>
      <c r="H77" s="124">
        <f t="shared" ref="H77:I77" si="27">H78</f>
        <v>0</v>
      </c>
      <c r="I77" s="124">
        <f t="shared" si="27"/>
        <v>0</v>
      </c>
      <c r="J77" s="124">
        <f t="shared" ref="J77" si="28">J78</f>
        <v>74.87</v>
      </c>
      <c r="K77" s="121">
        <f t="shared" si="23"/>
        <v>220.20588235294119</v>
      </c>
      <c r="L77" s="121">
        <v>0</v>
      </c>
    </row>
    <row r="78" spans="2:12" x14ac:dyDescent="0.25">
      <c r="B78" s="122"/>
      <c r="C78" s="126"/>
      <c r="D78" s="122"/>
      <c r="E78" s="122">
        <v>3722</v>
      </c>
      <c r="F78" s="122" t="s">
        <v>126</v>
      </c>
      <c r="G78" s="124">
        <v>34</v>
      </c>
      <c r="H78" s="124">
        <v>0</v>
      </c>
      <c r="I78" s="124"/>
      <c r="J78" s="125">
        <v>74.87</v>
      </c>
      <c r="K78" s="121">
        <f t="shared" si="23"/>
        <v>220.20588235294119</v>
      </c>
      <c r="L78" s="121">
        <v>0</v>
      </c>
    </row>
    <row r="79" spans="2:12" s="56" customFormat="1" x14ac:dyDescent="0.25">
      <c r="B79" s="127"/>
      <c r="C79" s="127">
        <v>38</v>
      </c>
      <c r="D79" s="127"/>
      <c r="E79" s="127"/>
      <c r="F79" s="127" t="s">
        <v>184</v>
      </c>
      <c r="G79" s="120">
        <f>G80</f>
        <v>284</v>
      </c>
      <c r="H79" s="120">
        <v>0</v>
      </c>
      <c r="I79" s="120">
        <v>291</v>
      </c>
      <c r="J79" s="120">
        <f t="shared" ref="J79" si="29">J80</f>
        <v>290.39</v>
      </c>
      <c r="K79" s="121">
        <f t="shared" si="23"/>
        <v>102.25</v>
      </c>
      <c r="L79" s="121">
        <f t="shared" si="14"/>
        <v>99.790378006872842</v>
      </c>
    </row>
    <row r="80" spans="2:12" x14ac:dyDescent="0.25">
      <c r="B80" s="122"/>
      <c r="C80" s="126"/>
      <c r="D80" s="122">
        <v>381</v>
      </c>
      <c r="E80" s="122"/>
      <c r="F80" s="122" t="s">
        <v>89</v>
      </c>
      <c r="G80" s="124">
        <f>G81</f>
        <v>284</v>
      </c>
      <c r="H80" s="124">
        <v>0</v>
      </c>
      <c r="I80" s="124">
        <f>I81</f>
        <v>0</v>
      </c>
      <c r="J80" s="124">
        <f t="shared" ref="J80" si="30">J81</f>
        <v>290.39</v>
      </c>
      <c r="K80" s="121">
        <f t="shared" si="23"/>
        <v>102.25</v>
      </c>
      <c r="L80" s="121">
        <v>0</v>
      </c>
    </row>
    <row r="81" spans="2:12" x14ac:dyDescent="0.25">
      <c r="B81" s="122"/>
      <c r="C81" s="126"/>
      <c r="D81" s="122"/>
      <c r="E81" s="122">
        <v>3812</v>
      </c>
      <c r="F81" s="122" t="s">
        <v>127</v>
      </c>
      <c r="G81" s="124">
        <v>284</v>
      </c>
      <c r="H81" s="124">
        <v>0</v>
      </c>
      <c r="I81" s="124">
        <v>0</v>
      </c>
      <c r="J81" s="125">
        <v>290.39</v>
      </c>
      <c r="K81" s="121">
        <f t="shared" si="23"/>
        <v>102.25</v>
      </c>
      <c r="L81" s="121">
        <v>0</v>
      </c>
    </row>
    <row r="82" spans="2:12" s="58" customFormat="1" x14ac:dyDescent="0.25">
      <c r="B82" s="126">
        <v>4</v>
      </c>
      <c r="C82" s="126"/>
      <c r="D82" s="133"/>
      <c r="E82" s="133"/>
      <c r="F82" s="134" t="s">
        <v>6</v>
      </c>
      <c r="G82" s="115">
        <f>G83</f>
        <v>2320</v>
      </c>
      <c r="H82" s="115">
        <f t="shared" ref="H82:J82" si="31">H83</f>
        <v>11100</v>
      </c>
      <c r="I82" s="115">
        <f t="shared" si="31"/>
        <v>12182</v>
      </c>
      <c r="J82" s="115">
        <f t="shared" si="31"/>
        <v>0</v>
      </c>
      <c r="K82" s="116">
        <f>J82/G82*100</f>
        <v>0</v>
      </c>
      <c r="L82" s="116">
        <f t="shared" si="14"/>
        <v>0</v>
      </c>
    </row>
    <row r="83" spans="2:12" s="56" customFormat="1" ht="25.5" customHeight="1" x14ac:dyDescent="0.25">
      <c r="B83" s="127"/>
      <c r="C83" s="127">
        <v>42</v>
      </c>
      <c r="D83" s="127"/>
      <c r="E83" s="127"/>
      <c r="F83" s="132" t="s">
        <v>128</v>
      </c>
      <c r="G83" s="120">
        <f>G84+G87</f>
        <v>2320</v>
      </c>
      <c r="H83" s="120">
        <v>11100</v>
      </c>
      <c r="I83" s="120">
        <v>12182</v>
      </c>
      <c r="J83" s="120">
        <f>J84+J87</f>
        <v>0</v>
      </c>
      <c r="K83" s="121">
        <f>J83/G83*100</f>
        <v>0</v>
      </c>
      <c r="L83" s="121">
        <f t="shared" si="14"/>
        <v>0</v>
      </c>
    </row>
    <row r="84" spans="2:12" x14ac:dyDescent="0.25">
      <c r="B84" s="122"/>
      <c r="C84" s="122"/>
      <c r="D84" s="122">
        <v>422</v>
      </c>
      <c r="E84" s="122"/>
      <c r="F84" s="122" t="s">
        <v>129</v>
      </c>
      <c r="G84" s="124">
        <f>G85+G86</f>
        <v>2320</v>
      </c>
      <c r="H84" s="124">
        <f t="shared" ref="H84:J84" si="32">H85+H86</f>
        <v>0</v>
      </c>
      <c r="I84" s="124">
        <f t="shared" si="32"/>
        <v>0</v>
      </c>
      <c r="J84" s="124">
        <f t="shared" si="32"/>
        <v>0</v>
      </c>
      <c r="K84" s="121">
        <f>J84/G84*100</f>
        <v>0</v>
      </c>
      <c r="L84" s="121">
        <v>0</v>
      </c>
    </row>
    <row r="85" spans="2:12" x14ac:dyDescent="0.25">
      <c r="B85" s="122"/>
      <c r="C85" s="122"/>
      <c r="D85" s="122"/>
      <c r="E85" s="122">
        <v>4221</v>
      </c>
      <c r="F85" s="122" t="s">
        <v>130</v>
      </c>
      <c r="G85" s="124">
        <v>1230</v>
      </c>
      <c r="H85" s="124">
        <v>0</v>
      </c>
      <c r="I85" s="124">
        <v>0</v>
      </c>
      <c r="J85" s="125">
        <v>0</v>
      </c>
      <c r="K85" s="121">
        <f>J85/G85*100</f>
        <v>0</v>
      </c>
      <c r="L85" s="121">
        <v>0</v>
      </c>
    </row>
    <row r="86" spans="2:12" x14ac:dyDescent="0.25">
      <c r="B86" s="122"/>
      <c r="C86" s="122"/>
      <c r="D86" s="122"/>
      <c r="E86" s="122">
        <v>4223</v>
      </c>
      <c r="F86" s="122" t="s">
        <v>131</v>
      </c>
      <c r="G86" s="124">
        <v>1090</v>
      </c>
      <c r="H86" s="124">
        <v>0</v>
      </c>
      <c r="I86" s="124">
        <v>0</v>
      </c>
      <c r="J86" s="125">
        <v>0</v>
      </c>
      <c r="K86" s="121">
        <v>0</v>
      </c>
      <c r="L86" s="121">
        <v>0</v>
      </c>
    </row>
    <row r="87" spans="2:12" x14ac:dyDescent="0.25">
      <c r="B87" s="122"/>
      <c r="C87" s="122"/>
      <c r="D87" s="122">
        <v>424</v>
      </c>
      <c r="E87" s="122"/>
      <c r="F87" s="123" t="s">
        <v>132</v>
      </c>
      <c r="G87" s="124">
        <f>G88</f>
        <v>0</v>
      </c>
      <c r="H87" s="124">
        <v>0</v>
      </c>
      <c r="I87" s="124">
        <v>0</v>
      </c>
      <c r="J87" s="124">
        <f>J88</f>
        <v>0</v>
      </c>
      <c r="K87" s="121">
        <v>0</v>
      </c>
      <c r="L87" s="121">
        <v>0</v>
      </c>
    </row>
    <row r="88" spans="2:12" x14ac:dyDescent="0.25">
      <c r="B88" s="135"/>
      <c r="C88" s="135"/>
      <c r="D88" s="135"/>
      <c r="E88" s="135">
        <v>4241</v>
      </c>
      <c r="F88" s="136" t="s">
        <v>133</v>
      </c>
      <c r="G88" s="124">
        <v>0</v>
      </c>
      <c r="H88" s="124">
        <v>0</v>
      </c>
      <c r="I88" s="124">
        <v>0</v>
      </c>
      <c r="J88" s="125">
        <v>0</v>
      </c>
      <c r="K88" s="121">
        <v>0</v>
      </c>
      <c r="L88" s="121">
        <v>0</v>
      </c>
    </row>
    <row r="91" spans="2:12" ht="15" customHeight="1" x14ac:dyDescent="0.25">
      <c r="B91" s="36"/>
      <c r="C91" s="36"/>
      <c r="D91" s="36"/>
      <c r="E91" s="36"/>
      <c r="F91" s="36"/>
      <c r="G91" s="36"/>
      <c r="H91" s="36"/>
      <c r="I91" s="36"/>
      <c r="J91" s="62"/>
      <c r="K91" s="36"/>
      <c r="L91" s="36"/>
    </row>
    <row r="92" spans="2:12" x14ac:dyDescent="0.25">
      <c r="B92" s="36"/>
      <c r="C92" s="36"/>
      <c r="D92" s="36"/>
      <c r="E92" s="36"/>
      <c r="F92" s="36"/>
      <c r="G92" s="36"/>
      <c r="H92" s="36"/>
      <c r="I92" s="36"/>
      <c r="J92" s="62"/>
      <c r="K92" s="36"/>
      <c r="L92" s="36"/>
    </row>
    <row r="93" spans="2:12" ht="4.5" customHeight="1" x14ac:dyDescent="0.25">
      <c r="B93" s="36"/>
      <c r="C93" s="36"/>
      <c r="D93" s="36"/>
      <c r="E93" s="36"/>
      <c r="F93" s="36"/>
      <c r="G93" s="36"/>
      <c r="H93" s="36"/>
      <c r="I93" s="36"/>
      <c r="J93" s="62"/>
      <c r="K93" s="36"/>
      <c r="L93" s="36"/>
    </row>
  </sheetData>
  <mergeCells count="7">
    <mergeCell ref="B2:L2"/>
    <mergeCell ref="B4:L4"/>
    <mergeCell ref="B6:L6"/>
    <mergeCell ref="B34:F34"/>
    <mergeCell ref="B9:F9"/>
    <mergeCell ref="B33:F33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5"/>
  <sheetViews>
    <sheetView workbookViewId="0">
      <selection activeCell="P21" sqref="P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69" t="s">
        <v>43</v>
      </c>
      <c r="C2" s="169"/>
      <c r="D2" s="169"/>
      <c r="E2" s="169"/>
      <c r="F2" s="169"/>
      <c r="G2" s="169"/>
      <c r="H2" s="169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3.75" customHeight="1" x14ac:dyDescent="0.25">
      <c r="B4" s="40" t="s">
        <v>7</v>
      </c>
      <c r="C4" s="40" t="s">
        <v>194</v>
      </c>
      <c r="D4" s="40" t="s">
        <v>189</v>
      </c>
      <c r="E4" s="40" t="s">
        <v>190</v>
      </c>
      <c r="F4" s="61" t="s">
        <v>191</v>
      </c>
      <c r="G4" s="40" t="s">
        <v>28</v>
      </c>
      <c r="H4" s="40" t="s">
        <v>57</v>
      </c>
    </row>
    <row r="5" spans="2:8" x14ac:dyDescent="0.25">
      <c r="B5" s="40">
        <v>1</v>
      </c>
      <c r="C5" s="44">
        <v>2</v>
      </c>
      <c r="D5" s="44">
        <v>3</v>
      </c>
      <c r="E5" s="44">
        <v>5</v>
      </c>
      <c r="F5" s="44">
        <v>6</v>
      </c>
      <c r="G5" s="44" t="s">
        <v>74</v>
      </c>
      <c r="H5" s="44" t="s">
        <v>75</v>
      </c>
    </row>
    <row r="6" spans="2:8" x14ac:dyDescent="0.25">
      <c r="B6" s="114" t="s">
        <v>53</v>
      </c>
      <c r="C6" s="140">
        <f>C7+C10+C12+C14+C16</f>
        <v>274982</v>
      </c>
      <c r="D6" s="140">
        <f t="shared" ref="D6:F6" si="0">D7+D10+D12+D14+D16</f>
        <v>611681</v>
      </c>
      <c r="E6" s="140">
        <f t="shared" si="0"/>
        <v>845418.23</v>
      </c>
      <c r="F6" s="140">
        <f t="shared" si="0"/>
        <v>352957.43</v>
      </c>
      <c r="G6" s="116">
        <f t="shared" ref="G6:G17" si="1">F6/C6*100</f>
        <v>128.35655788378875</v>
      </c>
      <c r="H6" s="116">
        <f>F6/E6*100</f>
        <v>41.749446306593128</v>
      </c>
    </row>
    <row r="7" spans="2:8" s="58" customFormat="1" x14ac:dyDescent="0.25">
      <c r="B7" s="114" t="s">
        <v>18</v>
      </c>
      <c r="C7" s="115">
        <f>C8+C9</f>
        <v>23406</v>
      </c>
      <c r="D7" s="115">
        <f t="shared" ref="D7:F7" si="2">D8+D9</f>
        <v>30931</v>
      </c>
      <c r="E7" s="115">
        <f t="shared" si="2"/>
        <v>40892.229999999996</v>
      </c>
      <c r="F7" s="115">
        <f t="shared" si="2"/>
        <v>25107.84</v>
      </c>
      <c r="G7" s="116">
        <f t="shared" si="1"/>
        <v>107.27095616508589</v>
      </c>
      <c r="H7" s="116">
        <f t="shared" ref="H7:H31" si="3">F7/E7*100</f>
        <v>61.400026361976359</v>
      </c>
    </row>
    <row r="8" spans="2:8" x14ac:dyDescent="0.25">
      <c r="B8" s="141" t="s">
        <v>19</v>
      </c>
      <c r="C8" s="124">
        <v>7658</v>
      </c>
      <c r="D8" s="124">
        <v>8830</v>
      </c>
      <c r="E8" s="124">
        <v>9408</v>
      </c>
      <c r="F8" s="125">
        <v>7121.28</v>
      </c>
      <c r="G8" s="121">
        <f t="shared" si="1"/>
        <v>92.991381561765479</v>
      </c>
      <c r="H8" s="121">
        <f t="shared" si="3"/>
        <v>75.693877551020407</v>
      </c>
    </row>
    <row r="9" spans="2:8" x14ac:dyDescent="0.25">
      <c r="B9" s="142" t="s">
        <v>134</v>
      </c>
      <c r="C9" s="124">
        <v>15748</v>
      </c>
      <c r="D9" s="124">
        <v>22101</v>
      </c>
      <c r="E9" s="124">
        <v>31484.23</v>
      </c>
      <c r="F9" s="125">
        <v>17986.560000000001</v>
      </c>
      <c r="G9" s="121">
        <f t="shared" si="1"/>
        <v>114.21488442976886</v>
      </c>
      <c r="H9" s="121">
        <f t="shared" si="3"/>
        <v>57.128791144010826</v>
      </c>
    </row>
    <row r="10" spans="2:8" s="58" customFormat="1" x14ac:dyDescent="0.25">
      <c r="B10" s="114" t="s">
        <v>135</v>
      </c>
      <c r="C10" s="115">
        <f>C11</f>
        <v>81</v>
      </c>
      <c r="D10" s="115">
        <f t="shared" ref="D10:F10" si="4">D11</f>
        <v>0</v>
      </c>
      <c r="E10" s="115">
        <f t="shared" si="4"/>
        <v>0</v>
      </c>
      <c r="F10" s="115">
        <f t="shared" si="4"/>
        <v>0</v>
      </c>
      <c r="G10" s="121">
        <f t="shared" si="1"/>
        <v>0</v>
      </c>
      <c r="H10" s="121">
        <v>0</v>
      </c>
    </row>
    <row r="11" spans="2:8" x14ac:dyDescent="0.25">
      <c r="B11" s="143" t="s">
        <v>136</v>
      </c>
      <c r="C11" s="124">
        <v>81</v>
      </c>
      <c r="D11" s="124">
        <v>0</v>
      </c>
      <c r="E11" s="144">
        <v>0</v>
      </c>
      <c r="F11" s="125">
        <v>0</v>
      </c>
      <c r="G11" s="121">
        <f t="shared" si="1"/>
        <v>0</v>
      </c>
      <c r="H11" s="121">
        <v>0</v>
      </c>
    </row>
    <row r="12" spans="2:8" x14ac:dyDescent="0.25">
      <c r="B12" s="114" t="s">
        <v>24</v>
      </c>
      <c r="C12" s="115">
        <f>C13</f>
        <v>4</v>
      </c>
      <c r="D12" s="115">
        <f t="shared" ref="D12:F12" si="5">D13</f>
        <v>850</v>
      </c>
      <c r="E12" s="115">
        <f t="shared" si="5"/>
        <v>1540</v>
      </c>
      <c r="F12" s="115">
        <f t="shared" si="5"/>
        <v>856.3</v>
      </c>
      <c r="G12" s="116">
        <f t="shared" si="1"/>
        <v>21407.5</v>
      </c>
      <c r="H12" s="116">
        <f t="shared" si="3"/>
        <v>55.603896103896098</v>
      </c>
    </row>
    <row r="13" spans="2:8" x14ac:dyDescent="0.25">
      <c r="B13" s="143" t="s">
        <v>25</v>
      </c>
      <c r="C13" s="124">
        <v>4</v>
      </c>
      <c r="D13" s="124">
        <v>850</v>
      </c>
      <c r="E13" s="144">
        <v>1540</v>
      </c>
      <c r="F13" s="125">
        <v>856.3</v>
      </c>
      <c r="G13" s="121">
        <f t="shared" si="1"/>
        <v>21407.5</v>
      </c>
      <c r="H13" s="121">
        <f t="shared" si="3"/>
        <v>55.603896103896098</v>
      </c>
    </row>
    <row r="14" spans="2:8" s="58" customFormat="1" x14ac:dyDescent="0.25">
      <c r="B14" s="114" t="s">
        <v>137</v>
      </c>
      <c r="C14" s="115">
        <f>C15</f>
        <v>5146</v>
      </c>
      <c r="D14" s="115">
        <f t="shared" ref="D14:F14" si="6">D15</f>
        <v>8600</v>
      </c>
      <c r="E14" s="115">
        <f t="shared" si="6"/>
        <v>10736</v>
      </c>
      <c r="F14" s="115">
        <f t="shared" si="6"/>
        <v>6565.25</v>
      </c>
      <c r="G14" s="116">
        <f t="shared" si="1"/>
        <v>127.57967353284103</v>
      </c>
      <c r="H14" s="116">
        <f t="shared" si="3"/>
        <v>61.151732488822653</v>
      </c>
    </row>
    <row r="15" spans="2:8" s="56" customFormat="1" x14ac:dyDescent="0.25">
      <c r="B15" s="119" t="s">
        <v>139</v>
      </c>
      <c r="C15" s="120">
        <v>5146</v>
      </c>
      <c r="D15" s="120">
        <v>8600</v>
      </c>
      <c r="E15" s="145">
        <v>10736</v>
      </c>
      <c r="F15" s="146">
        <v>6565.25</v>
      </c>
      <c r="G15" s="121">
        <f t="shared" si="1"/>
        <v>127.57967353284103</v>
      </c>
      <c r="H15" s="121">
        <f t="shared" si="3"/>
        <v>61.151732488822653</v>
      </c>
    </row>
    <row r="16" spans="2:8" s="58" customFormat="1" x14ac:dyDescent="0.25">
      <c r="B16" s="114" t="s">
        <v>138</v>
      </c>
      <c r="C16" s="115">
        <f>C18+C17</f>
        <v>246345</v>
      </c>
      <c r="D16" s="115">
        <f t="shared" ref="D16:F16" si="7">D18+D17</f>
        <v>571300</v>
      </c>
      <c r="E16" s="115">
        <f t="shared" si="7"/>
        <v>792250</v>
      </c>
      <c r="F16" s="115">
        <f t="shared" si="7"/>
        <v>320428.03999999998</v>
      </c>
      <c r="G16" s="116">
        <f t="shared" si="1"/>
        <v>130.07288152793845</v>
      </c>
      <c r="H16" s="116">
        <f t="shared" si="3"/>
        <v>40.445319028084562</v>
      </c>
    </row>
    <row r="17" spans="2:8" s="56" customFormat="1" x14ac:dyDescent="0.25">
      <c r="B17" s="119" t="s">
        <v>140</v>
      </c>
      <c r="C17" s="120">
        <v>246345</v>
      </c>
      <c r="D17" s="120">
        <v>570300</v>
      </c>
      <c r="E17" s="145">
        <v>788550</v>
      </c>
      <c r="F17" s="146">
        <v>318545.09999999998</v>
      </c>
      <c r="G17" s="121">
        <f t="shared" si="1"/>
        <v>129.30853071911343</v>
      </c>
      <c r="H17" s="121">
        <f t="shared" si="3"/>
        <v>40.396309682328315</v>
      </c>
    </row>
    <row r="18" spans="2:8" s="56" customFormat="1" x14ac:dyDescent="0.25">
      <c r="B18" s="119" t="s">
        <v>141</v>
      </c>
      <c r="C18" s="120">
        <v>0</v>
      </c>
      <c r="D18" s="120">
        <v>1000</v>
      </c>
      <c r="E18" s="145">
        <v>3700</v>
      </c>
      <c r="F18" s="146">
        <v>1882.94</v>
      </c>
      <c r="G18" s="121">
        <v>0</v>
      </c>
      <c r="H18" s="121">
        <f t="shared" si="3"/>
        <v>50.890270270270278</v>
      </c>
    </row>
    <row r="19" spans="2:8" s="58" customFormat="1" ht="15.75" customHeight="1" x14ac:dyDescent="0.25">
      <c r="B19" s="114" t="s">
        <v>54</v>
      </c>
      <c r="C19" s="115">
        <f>C20+C23+C25+C27+C29</f>
        <v>271159</v>
      </c>
      <c r="D19" s="115">
        <f t="shared" ref="D19:F19" si="8">D20+D23+D25+D27+D29</f>
        <v>612711</v>
      </c>
      <c r="E19" s="115">
        <f t="shared" si="8"/>
        <v>850880.23</v>
      </c>
      <c r="F19" s="115">
        <f t="shared" si="8"/>
        <v>360627.89999999997</v>
      </c>
      <c r="G19" s="116">
        <f t="shared" ref="G19:G30" si="9">F19/C19*100</f>
        <v>132.99499555611283</v>
      </c>
      <c r="H19" s="116">
        <f t="shared" si="3"/>
        <v>42.382921507060985</v>
      </c>
    </row>
    <row r="20" spans="2:8" s="58" customFormat="1" ht="15.75" customHeight="1" x14ac:dyDescent="0.25">
      <c r="B20" s="114" t="s">
        <v>18</v>
      </c>
      <c r="C20" s="115">
        <f>C21+C22</f>
        <v>21819</v>
      </c>
      <c r="D20" s="115">
        <f t="shared" ref="D20:F20" si="10">D21+D22</f>
        <v>30931</v>
      </c>
      <c r="E20" s="115">
        <f t="shared" si="10"/>
        <v>41049.229999999996</v>
      </c>
      <c r="F20" s="115">
        <f t="shared" si="10"/>
        <v>26968.129999999997</v>
      </c>
      <c r="G20" s="116">
        <f t="shared" si="9"/>
        <v>123.5992941931344</v>
      </c>
      <c r="H20" s="116">
        <f t="shared" si="3"/>
        <v>65.697042307492737</v>
      </c>
    </row>
    <row r="21" spans="2:8" x14ac:dyDescent="0.25">
      <c r="B21" s="141" t="s">
        <v>19</v>
      </c>
      <c r="C21" s="124">
        <v>5611</v>
      </c>
      <c r="D21" s="124">
        <v>8830</v>
      </c>
      <c r="E21" s="124">
        <v>9565</v>
      </c>
      <c r="F21" s="125">
        <v>7277.85</v>
      </c>
      <c r="G21" s="121">
        <f t="shared" si="9"/>
        <v>129.70682587774016</v>
      </c>
      <c r="H21" s="121">
        <f t="shared" si="3"/>
        <v>76.088342916884471</v>
      </c>
    </row>
    <row r="22" spans="2:8" x14ac:dyDescent="0.25">
      <c r="B22" s="142" t="s">
        <v>134</v>
      </c>
      <c r="C22" s="124">
        <v>16208</v>
      </c>
      <c r="D22" s="124">
        <v>22101</v>
      </c>
      <c r="E22" s="124">
        <v>31484.23</v>
      </c>
      <c r="F22" s="125">
        <v>19690.28</v>
      </c>
      <c r="G22" s="121">
        <f t="shared" si="9"/>
        <v>121.48494570582429</v>
      </c>
      <c r="H22" s="121">
        <f t="shared" si="3"/>
        <v>62.540135172433942</v>
      </c>
    </row>
    <row r="23" spans="2:8" s="58" customFormat="1" x14ac:dyDescent="0.25">
      <c r="B23" s="114" t="s">
        <v>135</v>
      </c>
      <c r="C23" s="115">
        <f>C24</f>
        <v>81</v>
      </c>
      <c r="D23" s="115">
        <f t="shared" ref="D23:F23" si="11">D24</f>
        <v>0</v>
      </c>
      <c r="E23" s="115">
        <f t="shared" si="11"/>
        <v>176</v>
      </c>
      <c r="F23" s="115">
        <f t="shared" si="11"/>
        <v>0</v>
      </c>
      <c r="G23" s="116">
        <f t="shared" si="9"/>
        <v>0</v>
      </c>
      <c r="H23" s="116">
        <f t="shared" si="3"/>
        <v>0</v>
      </c>
    </row>
    <row r="24" spans="2:8" x14ac:dyDescent="0.25">
      <c r="B24" s="143" t="s">
        <v>136</v>
      </c>
      <c r="C24" s="124">
        <v>81</v>
      </c>
      <c r="D24" s="124">
        <v>0</v>
      </c>
      <c r="E24" s="144">
        <v>176</v>
      </c>
      <c r="F24" s="125">
        <v>0</v>
      </c>
      <c r="G24" s="121">
        <f t="shared" si="9"/>
        <v>0</v>
      </c>
      <c r="H24" s="121">
        <f t="shared" si="3"/>
        <v>0</v>
      </c>
    </row>
    <row r="25" spans="2:8" s="58" customFormat="1" x14ac:dyDescent="0.25">
      <c r="B25" s="114" t="s">
        <v>24</v>
      </c>
      <c r="C25" s="115">
        <f>C26</f>
        <v>73</v>
      </c>
      <c r="D25" s="115">
        <f t="shared" ref="D25:F25" si="12">D26</f>
        <v>1550</v>
      </c>
      <c r="E25" s="115">
        <f t="shared" si="12"/>
        <v>2363</v>
      </c>
      <c r="F25" s="115">
        <f t="shared" si="12"/>
        <v>220.19</v>
      </c>
      <c r="G25" s="116">
        <f t="shared" si="9"/>
        <v>301.63013698630135</v>
      </c>
      <c r="H25" s="116">
        <f t="shared" si="3"/>
        <v>9.3182395260262378</v>
      </c>
    </row>
    <row r="26" spans="2:8" x14ac:dyDescent="0.25">
      <c r="B26" s="143" t="s">
        <v>25</v>
      </c>
      <c r="C26" s="124">
        <v>73</v>
      </c>
      <c r="D26" s="124">
        <v>1550</v>
      </c>
      <c r="E26" s="144">
        <v>2363</v>
      </c>
      <c r="F26" s="125">
        <v>220.19</v>
      </c>
      <c r="G26" s="121">
        <f t="shared" si="9"/>
        <v>301.63013698630135</v>
      </c>
      <c r="H26" s="121">
        <f t="shared" si="3"/>
        <v>9.3182395260262378</v>
      </c>
    </row>
    <row r="27" spans="2:8" s="58" customFormat="1" x14ac:dyDescent="0.25">
      <c r="B27" s="114" t="s">
        <v>137</v>
      </c>
      <c r="C27" s="115">
        <f>C28</f>
        <v>3831</v>
      </c>
      <c r="D27" s="115">
        <f t="shared" ref="D27:F27" si="13">D28</f>
        <v>8930</v>
      </c>
      <c r="E27" s="115">
        <f t="shared" si="13"/>
        <v>10898</v>
      </c>
      <c r="F27" s="115">
        <f t="shared" si="13"/>
        <v>6479.78</v>
      </c>
      <c r="G27" s="116">
        <f t="shared" si="9"/>
        <v>169.14069433568258</v>
      </c>
      <c r="H27" s="116">
        <f t="shared" si="3"/>
        <v>59.458432739952286</v>
      </c>
    </row>
    <row r="28" spans="2:8" x14ac:dyDescent="0.25">
      <c r="B28" s="119" t="s">
        <v>139</v>
      </c>
      <c r="C28" s="124">
        <v>3831</v>
      </c>
      <c r="D28" s="124">
        <v>8930</v>
      </c>
      <c r="E28" s="144">
        <v>10898</v>
      </c>
      <c r="F28" s="125">
        <v>6479.78</v>
      </c>
      <c r="G28" s="121">
        <f t="shared" si="9"/>
        <v>169.14069433568258</v>
      </c>
      <c r="H28" s="121">
        <f t="shared" si="3"/>
        <v>59.458432739952286</v>
      </c>
    </row>
    <row r="29" spans="2:8" s="58" customFormat="1" x14ac:dyDescent="0.25">
      <c r="B29" s="114" t="s">
        <v>138</v>
      </c>
      <c r="C29" s="115">
        <f>C30+C31</f>
        <v>245355</v>
      </c>
      <c r="D29" s="115">
        <f t="shared" ref="D29:F29" si="14">D30+D31</f>
        <v>571300</v>
      </c>
      <c r="E29" s="115">
        <f t="shared" si="14"/>
        <v>796394</v>
      </c>
      <c r="F29" s="115">
        <f t="shared" si="14"/>
        <v>326959.8</v>
      </c>
      <c r="G29" s="116">
        <f t="shared" si="9"/>
        <v>133.25988873265268</v>
      </c>
      <c r="H29" s="116">
        <f t="shared" si="3"/>
        <v>41.055030550205046</v>
      </c>
    </row>
    <row r="30" spans="2:8" x14ac:dyDescent="0.25">
      <c r="B30" s="119" t="s">
        <v>140</v>
      </c>
      <c r="C30" s="124">
        <v>245355</v>
      </c>
      <c r="D30" s="124">
        <v>570300</v>
      </c>
      <c r="E30" s="144">
        <v>788712</v>
      </c>
      <c r="F30" s="125">
        <v>323676.86</v>
      </c>
      <c r="G30" s="121">
        <f t="shared" si="9"/>
        <v>131.92185201035232</v>
      </c>
      <c r="H30" s="121">
        <f t="shared" si="3"/>
        <v>41.038663035429913</v>
      </c>
    </row>
    <row r="31" spans="2:8" x14ac:dyDescent="0.25">
      <c r="B31" s="119" t="s">
        <v>141</v>
      </c>
      <c r="C31" s="124">
        <v>0</v>
      </c>
      <c r="D31" s="124">
        <v>1000</v>
      </c>
      <c r="E31" s="144">
        <v>7682</v>
      </c>
      <c r="F31" s="125">
        <v>3282.94</v>
      </c>
      <c r="G31" s="121">
        <v>0</v>
      </c>
      <c r="H31" s="121">
        <f t="shared" si="3"/>
        <v>42.735485550637854</v>
      </c>
    </row>
    <row r="33" spans="2:11" ht="1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topLeftCell="A5" workbookViewId="0">
      <selection activeCell="D16" sqref="D16"/>
    </sheetView>
  </sheetViews>
  <sheetFormatPr defaultRowHeight="15" x14ac:dyDescent="0.25"/>
  <cols>
    <col min="2" max="2" width="4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3"/>
      <c r="F1" s="3"/>
      <c r="G1" s="3"/>
      <c r="H1" s="3"/>
    </row>
    <row r="2" spans="2:8" ht="15.75" customHeight="1" x14ac:dyDescent="0.25">
      <c r="B2" s="169" t="s">
        <v>44</v>
      </c>
      <c r="C2" s="169"/>
      <c r="D2" s="169"/>
      <c r="E2" s="169"/>
      <c r="F2" s="169"/>
      <c r="G2" s="169"/>
      <c r="H2" s="169"/>
    </row>
    <row r="3" spans="2:8" ht="18" x14ac:dyDescent="0.25">
      <c r="B3" s="2"/>
      <c r="C3" s="2"/>
      <c r="D3" s="2"/>
      <c r="E3" s="3"/>
      <c r="F3" s="3"/>
      <c r="G3" s="3"/>
      <c r="H3" s="3"/>
    </row>
    <row r="4" spans="2:8" ht="25.5" x14ac:dyDescent="0.25">
      <c r="B4" s="40" t="s">
        <v>7</v>
      </c>
      <c r="C4" s="40" t="s">
        <v>194</v>
      </c>
      <c r="D4" s="40" t="s">
        <v>189</v>
      </c>
      <c r="E4" s="40" t="s">
        <v>190</v>
      </c>
      <c r="F4" s="61" t="s">
        <v>191</v>
      </c>
      <c r="G4" s="40" t="s">
        <v>28</v>
      </c>
      <c r="H4" s="40" t="s">
        <v>57</v>
      </c>
    </row>
    <row r="5" spans="2:8" x14ac:dyDescent="0.25">
      <c r="B5" s="44">
        <v>1</v>
      </c>
      <c r="C5" s="44">
        <v>2</v>
      </c>
      <c r="D5" s="44">
        <v>3</v>
      </c>
      <c r="E5" s="44">
        <v>5</v>
      </c>
      <c r="F5" s="44">
        <v>6</v>
      </c>
      <c r="G5" s="44" t="s">
        <v>74</v>
      </c>
      <c r="H5" s="44" t="s">
        <v>75</v>
      </c>
    </row>
    <row r="6" spans="2:8" ht="15.75" customHeight="1" x14ac:dyDescent="0.25">
      <c r="B6" s="130" t="s">
        <v>142</v>
      </c>
      <c r="C6" s="115">
        <f>C7</f>
        <v>271159</v>
      </c>
      <c r="D6" s="115">
        <f t="shared" ref="D6:F6" si="0">D7</f>
        <v>612711</v>
      </c>
      <c r="E6" s="115">
        <f t="shared" si="0"/>
        <v>850880.23</v>
      </c>
      <c r="F6" s="115">
        <f t="shared" si="0"/>
        <v>360627.89999999997</v>
      </c>
      <c r="G6" s="116">
        <f>F6/C6*100</f>
        <v>132.99499555611283</v>
      </c>
      <c r="H6" s="116">
        <f>F6/E6*100</f>
        <v>42.382921507060985</v>
      </c>
    </row>
    <row r="7" spans="2:8" ht="15.75" customHeight="1" x14ac:dyDescent="0.25">
      <c r="B7" s="151" t="s">
        <v>143</v>
      </c>
      <c r="C7" s="120">
        <f>C8+C9</f>
        <v>271159</v>
      </c>
      <c r="D7" s="120">
        <f t="shared" ref="D7:F7" si="1">D8+D9</f>
        <v>612711</v>
      </c>
      <c r="E7" s="120">
        <f t="shared" si="1"/>
        <v>850880.23</v>
      </c>
      <c r="F7" s="120">
        <f t="shared" si="1"/>
        <v>360627.89999999997</v>
      </c>
      <c r="G7" s="129">
        <f>F7/C7*100</f>
        <v>132.99499555611283</v>
      </c>
      <c r="H7" s="129">
        <f t="shared" ref="H7:H9" si="2">F7/E7*100</f>
        <v>42.382921507060985</v>
      </c>
    </row>
    <row r="8" spans="2:8" ht="21" customHeight="1" x14ac:dyDescent="0.25">
      <c r="B8" s="152" t="s">
        <v>144</v>
      </c>
      <c r="C8" s="124">
        <v>255573.94</v>
      </c>
      <c r="D8" s="124">
        <v>579111</v>
      </c>
      <c r="E8" s="125">
        <v>819380.23</v>
      </c>
      <c r="F8" s="125">
        <v>338407.97</v>
      </c>
      <c r="G8" s="121">
        <f>F8/C8*100</f>
        <v>132.41098446891729</v>
      </c>
      <c r="H8" s="121">
        <f t="shared" si="2"/>
        <v>41.300480242243573</v>
      </c>
    </row>
    <row r="9" spans="2:8" x14ac:dyDescent="0.25">
      <c r="B9" s="152" t="s">
        <v>145</v>
      </c>
      <c r="C9" s="124">
        <v>15585.06</v>
      </c>
      <c r="D9" s="124">
        <v>33600</v>
      </c>
      <c r="E9" s="125">
        <v>31500</v>
      </c>
      <c r="F9" s="125">
        <v>22219.93</v>
      </c>
      <c r="G9" s="121">
        <f>F9/C9*100</f>
        <v>142.57198881492917</v>
      </c>
      <c r="H9" s="121">
        <f t="shared" si="2"/>
        <v>70.539460317460325</v>
      </c>
    </row>
    <row r="11" spans="2:8" x14ac:dyDescent="0.25">
      <c r="B11" s="36"/>
      <c r="C11" s="36"/>
      <c r="D11" s="36"/>
      <c r="E11" s="36"/>
      <c r="F11" s="36"/>
      <c r="G11" s="36"/>
      <c r="H11" s="36"/>
    </row>
    <row r="12" spans="2:8" x14ac:dyDescent="0.25">
      <c r="B12" s="36"/>
      <c r="C12" s="36"/>
      <c r="D12" s="36"/>
      <c r="E12" s="36"/>
      <c r="F12" s="36"/>
      <c r="G12" s="36"/>
      <c r="H12" s="36"/>
    </row>
    <row r="13" spans="2:8" x14ac:dyDescent="0.25">
      <c r="B13" s="36"/>
      <c r="C13" s="36"/>
      <c r="D13" s="36"/>
      <c r="E13" s="36"/>
      <c r="F13" s="36"/>
      <c r="G13" s="36"/>
      <c r="H13" s="36"/>
    </row>
  </sheetData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69" t="s">
        <v>11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69" t="s">
        <v>61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12" ht="15.75" customHeight="1" x14ac:dyDescent="0.25">
      <c r="B5" s="169" t="s">
        <v>45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183" t="s">
        <v>7</v>
      </c>
      <c r="C7" s="184"/>
      <c r="D7" s="184"/>
      <c r="E7" s="184"/>
      <c r="F7" s="185"/>
      <c r="G7" s="45" t="s">
        <v>26</v>
      </c>
      <c r="H7" s="45" t="s">
        <v>59</v>
      </c>
      <c r="I7" s="45" t="s">
        <v>56</v>
      </c>
      <c r="J7" s="45" t="s">
        <v>27</v>
      </c>
      <c r="K7" s="45" t="s">
        <v>28</v>
      </c>
      <c r="L7" s="45" t="s">
        <v>57</v>
      </c>
    </row>
    <row r="8" spans="2:12" x14ac:dyDescent="0.25">
      <c r="B8" s="183">
        <v>1</v>
      </c>
      <c r="C8" s="184"/>
      <c r="D8" s="184"/>
      <c r="E8" s="184"/>
      <c r="F8" s="185"/>
      <c r="G8" s="46">
        <v>2</v>
      </c>
      <c r="H8" s="46">
        <v>3</v>
      </c>
      <c r="I8" s="46">
        <v>4</v>
      </c>
      <c r="J8" s="46">
        <v>5</v>
      </c>
      <c r="K8" s="46" t="s">
        <v>40</v>
      </c>
      <c r="L8" s="46" t="s">
        <v>41</v>
      </c>
    </row>
    <row r="9" spans="2:12" ht="25.5" x14ac:dyDescent="0.25">
      <c r="B9" s="9">
        <v>8</v>
      </c>
      <c r="C9" s="9"/>
      <c r="D9" s="9"/>
      <c r="E9" s="9"/>
      <c r="F9" s="9" t="s">
        <v>8</v>
      </c>
      <c r="G9" s="7"/>
      <c r="H9" s="7"/>
      <c r="I9" s="7"/>
      <c r="J9" s="33"/>
      <c r="K9" s="33"/>
      <c r="L9" s="33"/>
    </row>
    <row r="10" spans="2:12" x14ac:dyDescent="0.25">
      <c r="B10" s="9"/>
      <c r="C10" s="13">
        <v>84</v>
      </c>
      <c r="D10" s="13"/>
      <c r="E10" s="13"/>
      <c r="F10" s="13" t="s">
        <v>13</v>
      </c>
      <c r="G10" s="7"/>
      <c r="H10" s="7"/>
      <c r="I10" s="7"/>
      <c r="J10" s="33"/>
      <c r="K10" s="33"/>
      <c r="L10" s="33"/>
    </row>
    <row r="11" spans="2:12" ht="51" x14ac:dyDescent="0.25">
      <c r="B11" s="10"/>
      <c r="C11" s="10"/>
      <c r="D11" s="10">
        <v>841</v>
      </c>
      <c r="E11" s="10"/>
      <c r="F11" s="25" t="s">
        <v>46</v>
      </c>
      <c r="G11" s="7"/>
      <c r="H11" s="7"/>
      <c r="I11" s="7"/>
      <c r="J11" s="33"/>
      <c r="K11" s="33"/>
      <c r="L11" s="33"/>
    </row>
    <row r="12" spans="2:12" ht="25.5" x14ac:dyDescent="0.25">
      <c r="B12" s="10"/>
      <c r="C12" s="10"/>
      <c r="D12" s="10"/>
      <c r="E12" s="10">
        <v>8413</v>
      </c>
      <c r="F12" s="25" t="s">
        <v>47</v>
      </c>
      <c r="G12" s="7"/>
      <c r="H12" s="7"/>
      <c r="I12" s="7"/>
      <c r="J12" s="33"/>
      <c r="K12" s="33"/>
      <c r="L12" s="33"/>
    </row>
    <row r="13" spans="2:12" x14ac:dyDescent="0.25">
      <c r="B13" s="10"/>
      <c r="C13" s="10"/>
      <c r="D13" s="10"/>
      <c r="E13" s="11" t="s">
        <v>21</v>
      </c>
      <c r="F13" s="15"/>
      <c r="G13" s="7"/>
      <c r="H13" s="7"/>
      <c r="I13" s="7"/>
      <c r="J13" s="33"/>
      <c r="K13" s="33"/>
      <c r="L13" s="33"/>
    </row>
    <row r="14" spans="2:12" ht="25.5" x14ac:dyDescent="0.25">
      <c r="B14" s="12">
        <v>5</v>
      </c>
      <c r="C14" s="12"/>
      <c r="D14" s="12"/>
      <c r="E14" s="12"/>
      <c r="F14" s="16" t="s">
        <v>9</v>
      </c>
      <c r="G14" s="7"/>
      <c r="H14" s="7"/>
      <c r="I14" s="7"/>
      <c r="J14" s="33"/>
      <c r="K14" s="33"/>
      <c r="L14" s="33"/>
    </row>
    <row r="15" spans="2:12" ht="25.5" x14ac:dyDescent="0.25">
      <c r="B15" s="13"/>
      <c r="C15" s="13">
        <v>54</v>
      </c>
      <c r="D15" s="13"/>
      <c r="E15" s="13"/>
      <c r="F15" s="17" t="s">
        <v>14</v>
      </c>
      <c r="G15" s="7"/>
      <c r="H15" s="7"/>
      <c r="I15" s="8"/>
      <c r="J15" s="33"/>
      <c r="K15" s="33"/>
      <c r="L15" s="33"/>
    </row>
    <row r="16" spans="2:12" ht="63.75" x14ac:dyDescent="0.25">
      <c r="B16" s="13"/>
      <c r="C16" s="13"/>
      <c r="D16" s="13">
        <v>541</v>
      </c>
      <c r="E16" s="25"/>
      <c r="F16" s="25" t="s">
        <v>48</v>
      </c>
      <c r="G16" s="7"/>
      <c r="H16" s="7"/>
      <c r="I16" s="8"/>
      <c r="J16" s="33"/>
      <c r="K16" s="33"/>
      <c r="L16" s="33"/>
    </row>
    <row r="17" spans="2:12" ht="38.25" x14ac:dyDescent="0.25">
      <c r="B17" s="13"/>
      <c r="C17" s="13"/>
      <c r="D17" s="13"/>
      <c r="E17" s="25">
        <v>5413</v>
      </c>
      <c r="F17" s="25" t="s">
        <v>49</v>
      </c>
      <c r="G17" s="7"/>
      <c r="H17" s="7"/>
      <c r="I17" s="8"/>
      <c r="J17" s="33"/>
      <c r="K17" s="33"/>
      <c r="L17" s="33"/>
    </row>
    <row r="18" spans="2:12" x14ac:dyDescent="0.25">
      <c r="B18" s="14"/>
      <c r="C18" s="12"/>
      <c r="D18" s="12"/>
      <c r="E18" s="12"/>
      <c r="F18" s="16" t="s">
        <v>21</v>
      </c>
      <c r="G18" s="7"/>
      <c r="H18" s="7"/>
      <c r="I18" s="7"/>
      <c r="J18" s="33"/>
      <c r="K18" s="33"/>
      <c r="L18" s="33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69" t="s">
        <v>50</v>
      </c>
      <c r="C2" s="169"/>
      <c r="D2" s="169"/>
      <c r="E2" s="169"/>
      <c r="F2" s="169"/>
      <c r="G2" s="169"/>
      <c r="H2" s="169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0" t="s">
        <v>7</v>
      </c>
      <c r="C4" s="40" t="s">
        <v>63</v>
      </c>
      <c r="D4" s="40" t="s">
        <v>59</v>
      </c>
      <c r="E4" s="40" t="s">
        <v>56</v>
      </c>
      <c r="F4" s="40" t="s">
        <v>64</v>
      </c>
      <c r="G4" s="40" t="s">
        <v>28</v>
      </c>
      <c r="H4" s="40" t="s">
        <v>57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40</v>
      </c>
      <c r="H5" s="40" t="s">
        <v>41</v>
      </c>
    </row>
    <row r="6" spans="2:8" x14ac:dyDescent="0.25">
      <c r="B6" s="9" t="s">
        <v>51</v>
      </c>
      <c r="C6" s="7"/>
      <c r="D6" s="7"/>
      <c r="E6" s="8"/>
      <c r="F6" s="33"/>
      <c r="G6" s="33"/>
      <c r="H6" s="33"/>
    </row>
    <row r="7" spans="2:8" x14ac:dyDescent="0.25">
      <c r="B7" s="9" t="s">
        <v>18</v>
      </c>
      <c r="C7" s="7"/>
      <c r="D7" s="7"/>
      <c r="E7" s="7"/>
      <c r="F7" s="33"/>
      <c r="G7" s="33"/>
      <c r="H7" s="33"/>
    </row>
    <row r="8" spans="2:8" x14ac:dyDescent="0.25">
      <c r="B8" s="22" t="s">
        <v>19</v>
      </c>
      <c r="C8" s="7"/>
      <c r="D8" s="7"/>
      <c r="E8" s="7"/>
      <c r="F8" s="33"/>
      <c r="G8" s="33"/>
      <c r="H8" s="33"/>
    </row>
    <row r="9" spans="2:8" x14ac:dyDescent="0.25">
      <c r="B9" s="23" t="s">
        <v>20</v>
      </c>
      <c r="C9" s="7"/>
      <c r="D9" s="7"/>
      <c r="E9" s="7"/>
      <c r="F9" s="33"/>
      <c r="G9" s="33"/>
      <c r="H9" s="33"/>
    </row>
    <row r="10" spans="2:8" x14ac:dyDescent="0.25">
      <c r="B10" s="23" t="s">
        <v>21</v>
      </c>
      <c r="C10" s="7"/>
      <c r="D10" s="7"/>
      <c r="E10" s="7"/>
      <c r="F10" s="33"/>
      <c r="G10" s="33"/>
      <c r="H10" s="33"/>
    </row>
    <row r="11" spans="2:8" x14ac:dyDescent="0.25">
      <c r="B11" s="9" t="s">
        <v>22</v>
      </c>
      <c r="C11" s="7"/>
      <c r="D11" s="7"/>
      <c r="E11" s="8"/>
      <c r="F11" s="33"/>
      <c r="G11" s="33"/>
      <c r="H11" s="33"/>
    </row>
    <row r="12" spans="2:8" x14ac:dyDescent="0.25">
      <c r="B12" s="24" t="s">
        <v>23</v>
      </c>
      <c r="C12" s="7"/>
      <c r="D12" s="7"/>
      <c r="E12" s="8"/>
      <c r="F12" s="33"/>
      <c r="G12" s="33"/>
      <c r="H12" s="33"/>
    </row>
    <row r="13" spans="2:8" x14ac:dyDescent="0.25">
      <c r="B13" s="9" t="s">
        <v>24</v>
      </c>
      <c r="C13" s="7"/>
      <c r="D13" s="7"/>
      <c r="E13" s="8"/>
      <c r="F13" s="33"/>
      <c r="G13" s="33"/>
      <c r="H13" s="33"/>
    </row>
    <row r="14" spans="2:8" x14ac:dyDescent="0.25">
      <c r="B14" s="24" t="s">
        <v>25</v>
      </c>
      <c r="C14" s="7"/>
      <c r="D14" s="7"/>
      <c r="E14" s="8"/>
      <c r="F14" s="33"/>
      <c r="G14" s="33"/>
      <c r="H14" s="33"/>
    </row>
    <row r="15" spans="2:8" x14ac:dyDescent="0.25">
      <c r="B15" s="13" t="s">
        <v>16</v>
      </c>
      <c r="C15" s="7"/>
      <c r="D15" s="7"/>
      <c r="E15" s="8"/>
      <c r="F15" s="33"/>
      <c r="G15" s="33"/>
      <c r="H15" s="33"/>
    </row>
    <row r="16" spans="2:8" x14ac:dyDescent="0.25">
      <c r="B16" s="24"/>
      <c r="C16" s="7"/>
      <c r="D16" s="7"/>
      <c r="E16" s="8"/>
      <c r="F16" s="33"/>
      <c r="G16" s="33"/>
      <c r="H16" s="33"/>
    </row>
    <row r="17" spans="2:8" ht="15.75" customHeight="1" x14ac:dyDescent="0.25">
      <c r="B17" s="9" t="s">
        <v>52</v>
      </c>
      <c r="C17" s="7"/>
      <c r="D17" s="7"/>
      <c r="E17" s="8"/>
      <c r="F17" s="33"/>
      <c r="G17" s="33"/>
      <c r="H17" s="33"/>
    </row>
    <row r="18" spans="2:8" ht="15.75" customHeight="1" x14ac:dyDescent="0.25">
      <c r="B18" s="9" t="s">
        <v>18</v>
      </c>
      <c r="C18" s="7"/>
      <c r="D18" s="7"/>
      <c r="E18" s="7"/>
      <c r="F18" s="33"/>
      <c r="G18" s="33"/>
      <c r="H18" s="33"/>
    </row>
    <row r="19" spans="2:8" x14ac:dyDescent="0.25">
      <c r="B19" s="22" t="s">
        <v>19</v>
      </c>
      <c r="C19" s="7"/>
      <c r="D19" s="7"/>
      <c r="E19" s="7"/>
      <c r="F19" s="33"/>
      <c r="G19" s="33"/>
      <c r="H19" s="33"/>
    </row>
    <row r="20" spans="2:8" x14ac:dyDescent="0.25">
      <c r="B20" s="23" t="s">
        <v>20</v>
      </c>
      <c r="C20" s="7"/>
      <c r="D20" s="7"/>
      <c r="E20" s="7"/>
      <c r="F20" s="33"/>
      <c r="G20" s="33"/>
      <c r="H20" s="33"/>
    </row>
    <row r="21" spans="2:8" x14ac:dyDescent="0.25">
      <c r="B21" s="23" t="s">
        <v>21</v>
      </c>
      <c r="C21" s="7"/>
      <c r="D21" s="7"/>
      <c r="E21" s="7"/>
      <c r="F21" s="33"/>
      <c r="G21" s="33"/>
      <c r="H21" s="33"/>
    </row>
    <row r="22" spans="2:8" x14ac:dyDescent="0.25">
      <c r="B22" s="9" t="s">
        <v>22</v>
      </c>
      <c r="C22" s="7"/>
      <c r="D22" s="7"/>
      <c r="E22" s="8"/>
      <c r="F22" s="33"/>
      <c r="G22" s="33"/>
      <c r="H22" s="33"/>
    </row>
    <row r="23" spans="2:8" x14ac:dyDescent="0.25">
      <c r="B23" s="24" t="s">
        <v>23</v>
      </c>
      <c r="C23" s="7"/>
      <c r="D23" s="7"/>
      <c r="E23" s="8"/>
      <c r="F23" s="33"/>
      <c r="G23" s="33"/>
      <c r="H23" s="33"/>
    </row>
    <row r="24" spans="2:8" x14ac:dyDescent="0.25">
      <c r="B24" s="9" t="s">
        <v>24</v>
      </c>
      <c r="C24" s="7"/>
      <c r="D24" s="7"/>
      <c r="E24" s="8"/>
      <c r="F24" s="33"/>
      <c r="G24" s="33"/>
      <c r="H24" s="33"/>
    </row>
    <row r="25" spans="2:8" x14ac:dyDescent="0.25">
      <c r="B25" s="24" t="s">
        <v>25</v>
      </c>
      <c r="C25" s="7"/>
      <c r="D25" s="7"/>
      <c r="E25" s="8"/>
      <c r="F25" s="33"/>
      <c r="G25" s="33"/>
      <c r="H25" s="33"/>
    </row>
    <row r="26" spans="2:8" x14ac:dyDescent="0.25">
      <c r="B26" s="13" t="s">
        <v>16</v>
      </c>
      <c r="C26" s="7"/>
      <c r="D26" s="7"/>
      <c r="E26" s="8"/>
      <c r="F26" s="33"/>
      <c r="G26" s="33"/>
      <c r="H26" s="33"/>
    </row>
    <row r="28" spans="2:8" x14ac:dyDescent="0.25">
      <c r="B28" s="50"/>
      <c r="C28" s="50"/>
      <c r="D28" s="50"/>
      <c r="E28" s="50"/>
      <c r="F28" s="50"/>
      <c r="G28" s="50"/>
      <c r="H28" s="5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75"/>
  <sheetViews>
    <sheetView tabSelected="1" zoomScaleNormal="100" workbookViewId="0">
      <selection activeCell="I52" sqref="I5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2.42578125" customWidth="1"/>
    <col min="5" max="5" width="52.28515625" customWidth="1"/>
    <col min="6" max="6" width="22.7109375" customWidth="1"/>
    <col min="7" max="7" width="24.140625" customWidth="1"/>
    <col min="8" max="8" width="22.5703125" style="70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68"/>
      <c r="I1" s="3"/>
      <c r="J1" s="3"/>
    </row>
    <row r="2" spans="2:10" ht="18" customHeight="1" x14ac:dyDescent="0.25">
      <c r="B2" s="169" t="s">
        <v>10</v>
      </c>
      <c r="C2" s="169"/>
      <c r="D2" s="169"/>
      <c r="E2" s="169"/>
      <c r="F2" s="169"/>
      <c r="G2" s="169"/>
      <c r="H2" s="169"/>
      <c r="I2" s="169"/>
      <c r="J2" s="26"/>
    </row>
    <row r="3" spans="2:10" ht="18" x14ac:dyDescent="0.25">
      <c r="B3" s="2"/>
      <c r="C3" s="2"/>
      <c r="D3" s="2"/>
      <c r="E3" s="2"/>
      <c r="F3" s="2"/>
      <c r="G3" s="2"/>
      <c r="H3" s="68"/>
      <c r="I3" s="3"/>
      <c r="J3" s="3"/>
    </row>
    <row r="4" spans="2:10" ht="15.75" x14ac:dyDescent="0.25">
      <c r="B4" s="198" t="s">
        <v>65</v>
      </c>
      <c r="C4" s="198"/>
      <c r="D4" s="198"/>
      <c r="E4" s="198"/>
      <c r="F4" s="198"/>
      <c r="G4" s="198"/>
      <c r="H4" s="198"/>
      <c r="I4" s="198"/>
    </row>
    <row r="5" spans="2:10" ht="18" x14ac:dyDescent="0.25">
      <c r="B5" s="2"/>
      <c r="C5" s="2"/>
      <c r="D5" s="2"/>
      <c r="E5" s="2"/>
      <c r="F5" s="2"/>
      <c r="G5" s="2"/>
      <c r="H5" s="68"/>
      <c r="I5" s="3"/>
    </row>
    <row r="6" spans="2:10" ht="25.5" x14ac:dyDescent="0.25">
      <c r="B6" s="183" t="s">
        <v>7</v>
      </c>
      <c r="C6" s="184"/>
      <c r="D6" s="184"/>
      <c r="E6" s="185"/>
      <c r="F6" s="40" t="s">
        <v>189</v>
      </c>
      <c r="G6" s="40" t="s">
        <v>190</v>
      </c>
      <c r="H6" s="69" t="s">
        <v>192</v>
      </c>
      <c r="I6" s="40" t="s">
        <v>57</v>
      </c>
    </row>
    <row r="7" spans="2:10" s="47" customFormat="1" ht="11.25" x14ac:dyDescent="0.2">
      <c r="B7" s="180">
        <v>1</v>
      </c>
      <c r="C7" s="181"/>
      <c r="D7" s="181"/>
      <c r="E7" s="182"/>
      <c r="F7" s="44">
        <v>2</v>
      </c>
      <c r="G7" s="44">
        <v>4</v>
      </c>
      <c r="H7" s="72">
        <v>5</v>
      </c>
      <c r="I7" s="44" t="s">
        <v>146</v>
      </c>
    </row>
    <row r="8" spans="2:10" s="58" customFormat="1" ht="24" customHeight="1" x14ac:dyDescent="0.25">
      <c r="B8" s="189" t="s">
        <v>150</v>
      </c>
      <c r="C8" s="190"/>
      <c r="D8" s="191"/>
      <c r="E8" s="75" t="s">
        <v>151</v>
      </c>
      <c r="F8" s="76">
        <f>F9</f>
        <v>612711</v>
      </c>
      <c r="G8" s="76">
        <f t="shared" ref="G8:H8" si="0">G9</f>
        <v>850880.23</v>
      </c>
      <c r="H8" s="76">
        <f t="shared" si="0"/>
        <v>360627.89999999991</v>
      </c>
      <c r="I8" s="153">
        <f t="shared" ref="I8:I32" si="1">H8/G8*100</f>
        <v>42.382921507060978</v>
      </c>
    </row>
    <row r="9" spans="2:10" s="58" customFormat="1" ht="15" customHeight="1" x14ac:dyDescent="0.25">
      <c r="B9" s="189" t="s">
        <v>152</v>
      </c>
      <c r="C9" s="190"/>
      <c r="D9" s="191"/>
      <c r="E9" s="75" t="s">
        <v>153</v>
      </c>
      <c r="F9" s="76">
        <f>F10+F131</f>
        <v>612711</v>
      </c>
      <c r="G9" s="76">
        <f>G10+G131</f>
        <v>850880.23</v>
      </c>
      <c r="H9" s="76">
        <f>H10+H131</f>
        <v>360627.89999999991</v>
      </c>
      <c r="I9" s="153">
        <f t="shared" si="1"/>
        <v>42.382921507060978</v>
      </c>
    </row>
    <row r="10" spans="2:10" s="58" customFormat="1" ht="15" customHeight="1" x14ac:dyDescent="0.25">
      <c r="B10" s="189" t="s">
        <v>154</v>
      </c>
      <c r="C10" s="190"/>
      <c r="D10" s="191"/>
      <c r="E10" s="75" t="s">
        <v>153</v>
      </c>
      <c r="F10" s="76">
        <f>F11</f>
        <v>590610</v>
      </c>
      <c r="G10" s="76">
        <f t="shared" ref="G10:H10" si="2">G11</f>
        <v>819396</v>
      </c>
      <c r="H10" s="76">
        <f t="shared" si="2"/>
        <v>340937.61999999994</v>
      </c>
      <c r="I10" s="153">
        <f t="shared" si="1"/>
        <v>41.608406680042364</v>
      </c>
    </row>
    <row r="11" spans="2:10" s="58" customFormat="1" ht="27.75" customHeight="1" x14ac:dyDescent="0.25">
      <c r="B11" s="189" t="s">
        <v>155</v>
      </c>
      <c r="C11" s="190"/>
      <c r="D11" s="191"/>
      <c r="E11" s="75" t="s">
        <v>156</v>
      </c>
      <c r="F11" s="76">
        <f>F12+F23+F29+F37+F51</f>
        <v>590610</v>
      </c>
      <c r="G11" s="76">
        <f>G12+G23+G29+G37+G51</f>
        <v>819396</v>
      </c>
      <c r="H11" s="76">
        <f>H12+H23+H29+H51+H37</f>
        <v>340937.61999999994</v>
      </c>
      <c r="I11" s="153">
        <f t="shared" si="1"/>
        <v>41.608406680042364</v>
      </c>
    </row>
    <row r="12" spans="2:10" s="58" customFormat="1" ht="26.25" customHeight="1" x14ac:dyDescent="0.25">
      <c r="B12" s="189" t="s">
        <v>147</v>
      </c>
      <c r="C12" s="190"/>
      <c r="D12" s="191"/>
      <c r="E12" s="75" t="s">
        <v>156</v>
      </c>
      <c r="F12" s="76">
        <f>F13</f>
        <v>450</v>
      </c>
      <c r="G12" s="76">
        <f t="shared" ref="G12:H12" si="3">G13</f>
        <v>216</v>
      </c>
      <c r="H12" s="76">
        <f t="shared" si="3"/>
        <v>212.8</v>
      </c>
      <c r="I12" s="153">
        <f t="shared" si="1"/>
        <v>98.518518518518533</v>
      </c>
    </row>
    <row r="13" spans="2:10" s="58" customFormat="1" ht="15" customHeight="1" x14ac:dyDescent="0.25">
      <c r="B13" s="189" t="s">
        <v>148</v>
      </c>
      <c r="C13" s="190"/>
      <c r="D13" s="191"/>
      <c r="E13" s="75" t="s">
        <v>149</v>
      </c>
      <c r="F13" s="76">
        <f>F14</f>
        <v>450</v>
      </c>
      <c r="G13" s="76">
        <f t="shared" ref="G13:H13" si="4">G14</f>
        <v>216</v>
      </c>
      <c r="H13" s="76">
        <f t="shared" si="4"/>
        <v>212.8</v>
      </c>
      <c r="I13" s="57">
        <f t="shared" si="1"/>
        <v>98.518518518518533</v>
      </c>
    </row>
    <row r="14" spans="2:10" s="56" customFormat="1" ht="15" customHeight="1" x14ac:dyDescent="0.25">
      <c r="B14" s="195">
        <v>3</v>
      </c>
      <c r="C14" s="196"/>
      <c r="D14" s="197"/>
      <c r="E14" s="80" t="s">
        <v>4</v>
      </c>
      <c r="F14" s="85">
        <f>F15+F18</f>
        <v>450</v>
      </c>
      <c r="G14" s="85">
        <f t="shared" ref="G14:H14" si="5">G15+G18</f>
        <v>216</v>
      </c>
      <c r="H14" s="148">
        <f t="shared" si="5"/>
        <v>212.8</v>
      </c>
      <c r="I14" s="55">
        <f t="shared" si="1"/>
        <v>98.518518518518533</v>
      </c>
    </row>
    <row r="15" spans="2:10" ht="15" customHeight="1" x14ac:dyDescent="0.25">
      <c r="B15" s="66">
        <v>31</v>
      </c>
      <c r="C15" s="67"/>
      <c r="D15" s="48"/>
      <c r="E15" s="51" t="s">
        <v>5</v>
      </c>
      <c r="F15" s="84">
        <f t="shared" ref="F15:H15" si="6">F16</f>
        <v>0</v>
      </c>
      <c r="G15" s="84">
        <f t="shared" si="6"/>
        <v>0</v>
      </c>
      <c r="H15" s="103">
        <f t="shared" si="6"/>
        <v>30</v>
      </c>
      <c r="I15" s="59">
        <v>0</v>
      </c>
    </row>
    <row r="16" spans="2:10" ht="15" customHeight="1" x14ac:dyDescent="0.25">
      <c r="B16" s="66">
        <v>312</v>
      </c>
      <c r="C16" s="67"/>
      <c r="D16" s="48"/>
      <c r="E16" s="51" t="s">
        <v>95</v>
      </c>
      <c r="F16" s="84">
        <f t="shared" ref="F16:H16" si="7">F17</f>
        <v>0</v>
      </c>
      <c r="G16" s="84">
        <f t="shared" si="7"/>
        <v>0</v>
      </c>
      <c r="H16" s="103">
        <f t="shared" si="7"/>
        <v>30</v>
      </c>
      <c r="I16" s="59">
        <v>0</v>
      </c>
    </row>
    <row r="17" spans="2:9" ht="15" customHeight="1" x14ac:dyDescent="0.25">
      <c r="B17" s="66">
        <v>3121</v>
      </c>
      <c r="C17" s="67"/>
      <c r="D17" s="48"/>
      <c r="E17" s="51" t="s">
        <v>95</v>
      </c>
      <c r="F17" s="89">
        <v>0</v>
      </c>
      <c r="G17" s="90">
        <v>0</v>
      </c>
      <c r="H17" s="65">
        <v>30</v>
      </c>
      <c r="I17" s="59">
        <v>0</v>
      </c>
    </row>
    <row r="18" spans="2:9" ht="15" customHeight="1" x14ac:dyDescent="0.25">
      <c r="B18" s="192">
        <v>32</v>
      </c>
      <c r="C18" s="193"/>
      <c r="D18" s="194"/>
      <c r="E18" s="51" t="s">
        <v>12</v>
      </c>
      <c r="F18" s="84">
        <v>450</v>
      </c>
      <c r="G18" s="84">
        <v>216</v>
      </c>
      <c r="H18" s="103">
        <f t="shared" ref="H18" si="8">H19+H21</f>
        <v>182.8</v>
      </c>
      <c r="I18" s="59">
        <f t="shared" si="1"/>
        <v>84.629629629629633</v>
      </c>
    </row>
    <row r="19" spans="2:9" ht="15" customHeight="1" x14ac:dyDescent="0.25">
      <c r="B19" s="192">
        <v>321</v>
      </c>
      <c r="C19" s="193"/>
      <c r="D19" s="194"/>
      <c r="E19" s="51" t="s">
        <v>38</v>
      </c>
      <c r="F19" s="84">
        <f>F20</f>
        <v>0</v>
      </c>
      <c r="G19" s="84">
        <v>0</v>
      </c>
      <c r="H19" s="103">
        <f t="shared" ref="H19" si="9">H20</f>
        <v>105.5</v>
      </c>
      <c r="I19" s="59">
        <v>0</v>
      </c>
    </row>
    <row r="20" spans="2:9" ht="15" customHeight="1" x14ac:dyDescent="0.25">
      <c r="B20" s="192">
        <v>3211</v>
      </c>
      <c r="C20" s="193"/>
      <c r="D20" s="194"/>
      <c r="E20" s="51" t="s">
        <v>39</v>
      </c>
      <c r="F20" s="89">
        <v>0</v>
      </c>
      <c r="G20" s="84">
        <v>0</v>
      </c>
      <c r="H20" s="65">
        <f>75+30.5</f>
        <v>105.5</v>
      </c>
      <c r="I20" s="59">
        <v>0</v>
      </c>
    </row>
    <row r="21" spans="2:9" ht="15" customHeight="1" x14ac:dyDescent="0.25">
      <c r="B21" s="192">
        <v>322</v>
      </c>
      <c r="C21" s="193"/>
      <c r="D21" s="194"/>
      <c r="E21" s="51" t="s">
        <v>101</v>
      </c>
      <c r="F21" s="84">
        <f>F22</f>
        <v>0</v>
      </c>
      <c r="G21" s="84">
        <v>0</v>
      </c>
      <c r="H21" s="103">
        <f t="shared" ref="H21" si="10">H22</f>
        <v>77.3</v>
      </c>
      <c r="I21" s="59">
        <v>0</v>
      </c>
    </row>
    <row r="22" spans="2:9" ht="15" customHeight="1" x14ac:dyDescent="0.25">
      <c r="B22" s="66">
        <v>3221</v>
      </c>
      <c r="C22" s="67"/>
      <c r="D22" s="48"/>
      <c r="E22" s="51" t="s">
        <v>102</v>
      </c>
      <c r="F22" s="73">
        <v>0</v>
      </c>
      <c r="G22" s="84">
        <v>0</v>
      </c>
      <c r="H22" s="65">
        <v>77.3</v>
      </c>
      <c r="I22" s="59">
        <v>0</v>
      </c>
    </row>
    <row r="23" spans="2:9" s="58" customFormat="1" ht="15" customHeight="1" x14ac:dyDescent="0.25">
      <c r="B23" s="189" t="s">
        <v>157</v>
      </c>
      <c r="C23" s="190"/>
      <c r="D23" s="191"/>
      <c r="E23" s="75" t="s">
        <v>158</v>
      </c>
      <c r="F23" s="76">
        <f>F24</f>
        <v>600</v>
      </c>
      <c r="G23" s="76">
        <f t="shared" ref="G23:H23" si="11">G24</f>
        <v>693</v>
      </c>
      <c r="H23" s="76">
        <f t="shared" si="11"/>
        <v>358.29</v>
      </c>
      <c r="I23" s="153">
        <f t="shared" si="1"/>
        <v>51.701298701298704</v>
      </c>
    </row>
    <row r="24" spans="2:9" s="58" customFormat="1" ht="15" customHeight="1" x14ac:dyDescent="0.25">
      <c r="B24" s="86" t="s">
        <v>159</v>
      </c>
      <c r="C24" s="87"/>
      <c r="D24" s="74"/>
      <c r="E24" s="75" t="s">
        <v>160</v>
      </c>
      <c r="F24" s="76">
        <f>F25</f>
        <v>600</v>
      </c>
      <c r="G24" s="76">
        <f t="shared" ref="G24:H24" si="12">G25</f>
        <v>693</v>
      </c>
      <c r="H24" s="76">
        <f t="shared" si="12"/>
        <v>358.29</v>
      </c>
      <c r="I24" s="57">
        <f t="shared" si="1"/>
        <v>51.701298701298704</v>
      </c>
    </row>
    <row r="25" spans="2:9" s="56" customFormat="1" ht="15" customHeight="1" x14ac:dyDescent="0.25">
      <c r="B25" s="77">
        <v>3</v>
      </c>
      <c r="C25" s="78"/>
      <c r="D25" s="79"/>
      <c r="E25" s="80" t="s">
        <v>4</v>
      </c>
      <c r="F25" s="81">
        <f>F26</f>
        <v>600</v>
      </c>
      <c r="G25" s="81">
        <f t="shared" ref="G25:H25" si="13">G26</f>
        <v>693</v>
      </c>
      <c r="H25" s="81">
        <f t="shared" si="13"/>
        <v>358.29</v>
      </c>
      <c r="I25" s="55">
        <f t="shared" si="1"/>
        <v>51.701298701298704</v>
      </c>
    </row>
    <row r="26" spans="2:9" ht="15" customHeight="1" x14ac:dyDescent="0.25">
      <c r="B26" s="66">
        <v>32</v>
      </c>
      <c r="C26" s="67"/>
      <c r="D26" s="48"/>
      <c r="E26" s="51" t="s">
        <v>12</v>
      </c>
      <c r="F26" s="73">
        <v>600</v>
      </c>
      <c r="G26" s="73">
        <v>693</v>
      </c>
      <c r="H26" s="73">
        <f t="shared" ref="H26" si="14">H27</f>
        <v>358.29</v>
      </c>
      <c r="I26" s="59">
        <f t="shared" si="1"/>
        <v>51.701298701298704</v>
      </c>
    </row>
    <row r="27" spans="2:9" ht="15" customHeight="1" x14ac:dyDescent="0.25">
      <c r="B27" s="192">
        <v>323</v>
      </c>
      <c r="C27" s="193"/>
      <c r="D27" s="194"/>
      <c r="E27" s="51" t="s">
        <v>107</v>
      </c>
      <c r="F27" s="73">
        <f>F28</f>
        <v>0</v>
      </c>
      <c r="G27" s="73">
        <v>0</v>
      </c>
      <c r="H27" s="73">
        <f t="shared" ref="H27" si="15">H28</f>
        <v>358.29</v>
      </c>
      <c r="I27" s="59">
        <v>0</v>
      </c>
    </row>
    <row r="28" spans="2:9" ht="15" customHeight="1" x14ac:dyDescent="0.25">
      <c r="B28" s="66">
        <v>3237</v>
      </c>
      <c r="C28" s="67"/>
      <c r="D28" s="48"/>
      <c r="E28" s="51" t="s">
        <v>168</v>
      </c>
      <c r="F28" s="73">
        <v>0</v>
      </c>
      <c r="G28" s="73">
        <v>0</v>
      </c>
      <c r="H28" s="65">
        <v>358.29</v>
      </c>
      <c r="I28" s="59">
        <v>0</v>
      </c>
    </row>
    <row r="29" spans="2:9" s="58" customFormat="1" ht="25.5" customHeight="1" x14ac:dyDescent="0.25">
      <c r="B29" s="189" t="s">
        <v>161</v>
      </c>
      <c r="C29" s="190"/>
      <c r="D29" s="191"/>
      <c r="E29" s="75" t="s">
        <v>162</v>
      </c>
      <c r="F29" s="76">
        <f>F30</f>
        <v>800</v>
      </c>
      <c r="G29" s="76">
        <f t="shared" ref="G29:H29" si="16">G30</f>
        <v>1539</v>
      </c>
      <c r="H29" s="76">
        <f t="shared" si="16"/>
        <v>1057.08</v>
      </c>
      <c r="I29" s="153">
        <f t="shared" si="1"/>
        <v>68.686159844054572</v>
      </c>
    </row>
    <row r="30" spans="2:9" s="58" customFormat="1" ht="15" customHeight="1" x14ac:dyDescent="0.25">
      <c r="B30" s="86" t="s">
        <v>159</v>
      </c>
      <c r="C30" s="87"/>
      <c r="D30" s="74"/>
      <c r="E30" s="75" t="s">
        <v>149</v>
      </c>
      <c r="F30" s="76">
        <f>F31</f>
        <v>800</v>
      </c>
      <c r="G30" s="76">
        <f t="shared" ref="G30:H31" si="17">G31</f>
        <v>1539</v>
      </c>
      <c r="H30" s="76">
        <f t="shared" si="17"/>
        <v>1057.08</v>
      </c>
      <c r="I30" s="57">
        <f t="shared" si="1"/>
        <v>68.686159844054572</v>
      </c>
    </row>
    <row r="31" spans="2:9" s="56" customFormat="1" ht="15" customHeight="1" x14ac:dyDescent="0.25">
      <c r="B31" s="77">
        <v>3</v>
      </c>
      <c r="C31" s="78"/>
      <c r="D31" s="79"/>
      <c r="E31" s="80" t="s">
        <v>4</v>
      </c>
      <c r="F31" s="81">
        <f>F32</f>
        <v>800</v>
      </c>
      <c r="G31" s="81">
        <f t="shared" si="17"/>
        <v>1539</v>
      </c>
      <c r="H31" s="81">
        <f t="shared" si="17"/>
        <v>1057.08</v>
      </c>
      <c r="I31" s="55">
        <f t="shared" si="1"/>
        <v>68.686159844054572</v>
      </c>
    </row>
    <row r="32" spans="2:9" ht="15" customHeight="1" x14ac:dyDescent="0.25">
      <c r="B32" s="66">
        <v>32</v>
      </c>
      <c r="C32" s="67"/>
      <c r="D32" s="48"/>
      <c r="E32" s="51" t="s">
        <v>12</v>
      </c>
      <c r="F32" s="73">
        <v>800</v>
      </c>
      <c r="G32" s="73">
        <v>1539</v>
      </c>
      <c r="H32" s="73">
        <f>H33+H35</f>
        <v>1057.08</v>
      </c>
      <c r="I32" s="59">
        <f t="shared" si="1"/>
        <v>68.686159844054572</v>
      </c>
    </row>
    <row r="33" spans="2:9" s="56" customFormat="1" ht="15" customHeight="1" x14ac:dyDescent="0.25">
      <c r="B33" s="77">
        <v>322</v>
      </c>
      <c r="C33" s="78"/>
      <c r="D33" s="79"/>
      <c r="E33" s="80" t="s">
        <v>101</v>
      </c>
      <c r="F33" s="81">
        <f>F34</f>
        <v>0</v>
      </c>
      <c r="G33" s="81">
        <v>0</v>
      </c>
      <c r="H33" s="81">
        <f>H34</f>
        <v>675</v>
      </c>
      <c r="I33" s="59">
        <v>0</v>
      </c>
    </row>
    <row r="34" spans="2:9" ht="15" customHeight="1" x14ac:dyDescent="0.25">
      <c r="B34" s="66">
        <v>3221</v>
      </c>
      <c r="C34" s="67"/>
      <c r="D34" s="48"/>
      <c r="E34" s="51" t="s">
        <v>102</v>
      </c>
      <c r="F34" s="73">
        <v>0</v>
      </c>
      <c r="G34" s="65">
        <v>0</v>
      </c>
      <c r="H34" s="65">
        <v>675</v>
      </c>
      <c r="I34" s="59">
        <v>0</v>
      </c>
    </row>
    <row r="35" spans="2:9" s="56" customFormat="1" ht="15" customHeight="1" x14ac:dyDescent="0.25">
      <c r="B35" s="77">
        <v>323</v>
      </c>
      <c r="C35" s="78"/>
      <c r="D35" s="79"/>
      <c r="E35" s="80" t="s">
        <v>107</v>
      </c>
      <c r="F35" s="85">
        <v>0</v>
      </c>
      <c r="G35" s="85">
        <v>0</v>
      </c>
      <c r="H35" s="148">
        <f>H36</f>
        <v>382.08</v>
      </c>
      <c r="I35" s="59">
        <v>0</v>
      </c>
    </row>
    <row r="36" spans="2:9" ht="15" customHeight="1" x14ac:dyDescent="0.25">
      <c r="B36" s="66">
        <v>3237</v>
      </c>
      <c r="C36" s="67"/>
      <c r="D36" s="48"/>
      <c r="E36" s="51" t="s">
        <v>168</v>
      </c>
      <c r="F36" s="73">
        <v>0</v>
      </c>
      <c r="G36" s="65">
        <v>0</v>
      </c>
      <c r="H36" s="65">
        <v>382.08</v>
      </c>
      <c r="I36" s="59">
        <v>0</v>
      </c>
    </row>
    <row r="37" spans="2:9" s="58" customFormat="1" ht="15" customHeight="1" x14ac:dyDescent="0.25">
      <c r="B37" s="189" t="s">
        <v>196</v>
      </c>
      <c r="C37" s="190"/>
      <c r="D37" s="191"/>
      <c r="E37" s="75" t="s">
        <v>197</v>
      </c>
      <c r="F37" s="76">
        <f>F38</f>
        <v>6980</v>
      </c>
      <c r="G37" s="76">
        <f t="shared" ref="G37:H37" si="18">G38</f>
        <v>7117</v>
      </c>
      <c r="H37" s="76">
        <f t="shared" si="18"/>
        <v>5649.6799999999994</v>
      </c>
      <c r="I37" s="153">
        <f t="shared" ref="I37:I163" si="19">H37/G37*100</f>
        <v>79.382886047491908</v>
      </c>
    </row>
    <row r="38" spans="2:9" s="58" customFormat="1" ht="15" customHeight="1" x14ac:dyDescent="0.25">
      <c r="B38" s="86" t="s">
        <v>159</v>
      </c>
      <c r="C38" s="87"/>
      <c r="D38" s="74"/>
      <c r="E38" s="75" t="s">
        <v>149</v>
      </c>
      <c r="F38" s="76">
        <f>F39</f>
        <v>6980</v>
      </c>
      <c r="G38" s="76">
        <f t="shared" ref="G38:H38" si="20">G39</f>
        <v>7117</v>
      </c>
      <c r="H38" s="76">
        <f t="shared" si="20"/>
        <v>5649.6799999999994</v>
      </c>
      <c r="I38" s="57">
        <f t="shared" si="19"/>
        <v>79.382886047491908</v>
      </c>
    </row>
    <row r="39" spans="2:9" s="56" customFormat="1" ht="15" customHeight="1" x14ac:dyDescent="0.25">
      <c r="B39" s="77">
        <v>3</v>
      </c>
      <c r="C39" s="78"/>
      <c r="D39" s="79"/>
      <c r="E39" s="80" t="s">
        <v>4</v>
      </c>
      <c r="F39" s="85">
        <f t="shared" ref="F39:H39" si="21">F40+F47</f>
        <v>6980</v>
      </c>
      <c r="G39" s="85">
        <f t="shared" si="21"/>
        <v>7117</v>
      </c>
      <c r="H39" s="82">
        <f t="shared" si="21"/>
        <v>5649.6799999999994</v>
      </c>
      <c r="I39" s="55">
        <f t="shared" si="19"/>
        <v>79.382886047491908</v>
      </c>
    </row>
    <row r="40" spans="2:9" ht="15" customHeight="1" x14ac:dyDescent="0.25">
      <c r="B40" s="66">
        <v>31</v>
      </c>
      <c r="C40" s="67"/>
      <c r="D40" s="48"/>
      <c r="E40" s="51" t="s">
        <v>5</v>
      </c>
      <c r="F40" s="84">
        <v>6480</v>
      </c>
      <c r="G40" s="84">
        <v>6580</v>
      </c>
      <c r="H40" s="83">
        <f t="shared" ref="H40" si="22">H41+H43+H45</f>
        <v>5400.5199999999995</v>
      </c>
      <c r="I40" s="59">
        <f t="shared" si="19"/>
        <v>82.074772036474158</v>
      </c>
    </row>
    <row r="41" spans="2:9" ht="15" customHeight="1" x14ac:dyDescent="0.25">
      <c r="B41" s="66">
        <v>311</v>
      </c>
      <c r="C41" s="67"/>
      <c r="D41" s="48"/>
      <c r="E41" s="51" t="s">
        <v>36</v>
      </c>
      <c r="F41" s="84">
        <f>F42</f>
        <v>0</v>
      </c>
      <c r="G41" s="84">
        <v>0</v>
      </c>
      <c r="H41" s="103">
        <f>H42</f>
        <v>4206.4399999999996</v>
      </c>
      <c r="I41" s="59">
        <v>0</v>
      </c>
    </row>
    <row r="42" spans="2:9" ht="15" customHeight="1" x14ac:dyDescent="0.25">
      <c r="B42" s="66">
        <v>3111</v>
      </c>
      <c r="C42" s="67"/>
      <c r="D42" s="48"/>
      <c r="E42" s="51" t="s">
        <v>37</v>
      </c>
      <c r="F42" s="73">
        <v>0</v>
      </c>
      <c r="G42" s="65">
        <v>0</v>
      </c>
      <c r="H42" s="65">
        <v>4206.4399999999996</v>
      </c>
      <c r="I42" s="59">
        <v>0</v>
      </c>
    </row>
    <row r="43" spans="2:9" ht="15" customHeight="1" x14ac:dyDescent="0.25">
      <c r="B43" s="66">
        <v>312</v>
      </c>
      <c r="C43" s="67"/>
      <c r="D43" s="48"/>
      <c r="E43" s="51" t="s">
        <v>95</v>
      </c>
      <c r="F43" s="84">
        <v>0</v>
      </c>
      <c r="G43" s="84">
        <f t="shared" ref="G43:H43" si="23">G44</f>
        <v>0</v>
      </c>
      <c r="H43" s="84">
        <f t="shared" si="23"/>
        <v>500</v>
      </c>
      <c r="I43" s="59">
        <v>0</v>
      </c>
    </row>
    <row r="44" spans="2:9" ht="15" customHeight="1" x14ac:dyDescent="0.25">
      <c r="B44" s="66">
        <v>3121</v>
      </c>
      <c r="C44" s="67"/>
      <c r="D44" s="48"/>
      <c r="E44" s="51" t="s">
        <v>95</v>
      </c>
      <c r="F44" s="73">
        <v>0</v>
      </c>
      <c r="G44" s="65">
        <v>0</v>
      </c>
      <c r="H44" s="65">
        <v>500</v>
      </c>
      <c r="I44" s="59">
        <v>0</v>
      </c>
    </row>
    <row r="45" spans="2:9" ht="15" customHeight="1" x14ac:dyDescent="0.25">
      <c r="B45" s="66">
        <v>313</v>
      </c>
      <c r="C45" s="67"/>
      <c r="D45" s="48"/>
      <c r="E45" s="51" t="s">
        <v>163</v>
      </c>
      <c r="F45" s="84">
        <f>F46</f>
        <v>0</v>
      </c>
      <c r="G45" s="84">
        <v>0</v>
      </c>
      <c r="H45" s="83">
        <f t="shared" ref="H45" si="24">H46</f>
        <v>694.08</v>
      </c>
      <c r="I45" s="59">
        <v>0</v>
      </c>
    </row>
    <row r="46" spans="2:9" ht="15" customHeight="1" x14ac:dyDescent="0.25">
      <c r="B46" s="66">
        <v>3132</v>
      </c>
      <c r="C46" s="67"/>
      <c r="D46" s="48"/>
      <c r="E46" s="51" t="s">
        <v>164</v>
      </c>
      <c r="F46" s="73">
        <v>0</v>
      </c>
      <c r="G46" s="65">
        <v>0</v>
      </c>
      <c r="H46" s="65">
        <v>694.08</v>
      </c>
      <c r="I46" s="59">
        <v>0</v>
      </c>
    </row>
    <row r="47" spans="2:9" ht="15" customHeight="1" x14ac:dyDescent="0.25">
      <c r="B47" s="66">
        <v>32</v>
      </c>
      <c r="C47" s="67"/>
      <c r="D47" s="48"/>
      <c r="E47" s="51" t="s">
        <v>12</v>
      </c>
      <c r="F47" s="84">
        <v>500</v>
      </c>
      <c r="G47" s="84">
        <v>537</v>
      </c>
      <c r="H47" s="83">
        <f t="shared" ref="H47" si="25">H48</f>
        <v>249.16</v>
      </c>
      <c r="I47" s="59">
        <f t="shared" si="19"/>
        <v>46.398510242085663</v>
      </c>
    </row>
    <row r="48" spans="2:9" ht="15" customHeight="1" x14ac:dyDescent="0.25">
      <c r="B48" s="66">
        <v>321</v>
      </c>
      <c r="C48" s="67"/>
      <c r="D48" s="48"/>
      <c r="E48" s="51" t="s">
        <v>38</v>
      </c>
      <c r="F48" s="84">
        <f>F50</f>
        <v>0</v>
      </c>
      <c r="G48" s="84">
        <v>0</v>
      </c>
      <c r="H48" s="103">
        <f>H50+H49</f>
        <v>249.16</v>
      </c>
      <c r="I48" s="59">
        <v>0</v>
      </c>
    </row>
    <row r="49" spans="2:9" ht="15" customHeight="1" x14ac:dyDescent="0.25">
      <c r="B49" s="66">
        <v>3211</v>
      </c>
      <c r="C49" s="67"/>
      <c r="D49" s="48"/>
      <c r="E49" s="51" t="s">
        <v>39</v>
      </c>
      <c r="F49" s="149">
        <v>0</v>
      </c>
      <c r="G49" s="84">
        <v>0</v>
      </c>
      <c r="H49" s="83">
        <v>36.840000000000003</v>
      </c>
      <c r="I49" s="59">
        <v>0</v>
      </c>
    </row>
    <row r="50" spans="2:9" ht="15" customHeight="1" x14ac:dyDescent="0.25">
      <c r="B50" s="66">
        <v>3212</v>
      </c>
      <c r="C50" s="67"/>
      <c r="D50" s="48"/>
      <c r="E50" s="51" t="s">
        <v>98</v>
      </c>
      <c r="F50" s="73">
        <v>0</v>
      </c>
      <c r="G50" s="65">
        <v>0</v>
      </c>
      <c r="H50" s="65">
        <v>212.32</v>
      </c>
      <c r="I50" s="59">
        <v>0</v>
      </c>
    </row>
    <row r="51" spans="2:9" ht="15" customHeight="1" x14ac:dyDescent="0.25">
      <c r="B51" s="189" t="s">
        <v>175</v>
      </c>
      <c r="C51" s="190"/>
      <c r="D51" s="191"/>
      <c r="E51" s="75" t="s">
        <v>176</v>
      </c>
      <c r="F51" s="76">
        <f>F52+F57+F69+F79+F148+F110</f>
        <v>581780</v>
      </c>
      <c r="G51" s="76">
        <f>G52+G57+G69+G79+G148+G110</f>
        <v>809831</v>
      </c>
      <c r="H51" s="76">
        <f>H52+H57+H69+H79+H110</f>
        <v>333659.76999999996</v>
      </c>
      <c r="I51" s="153">
        <f t="shared" ref="I51:I54" si="26">H51/G51*100</f>
        <v>41.201160489040298</v>
      </c>
    </row>
    <row r="52" spans="2:9" ht="15" customHeight="1" x14ac:dyDescent="0.25">
      <c r="B52" s="189" t="s">
        <v>148</v>
      </c>
      <c r="C52" s="190"/>
      <c r="D52" s="191"/>
      <c r="E52" s="75" t="s">
        <v>177</v>
      </c>
      <c r="F52" s="76">
        <f>F53</f>
        <v>0</v>
      </c>
      <c r="G52" s="76">
        <f t="shared" ref="G52:H53" si="27">G53</f>
        <v>176</v>
      </c>
      <c r="H52" s="76">
        <f t="shared" si="27"/>
        <v>0</v>
      </c>
      <c r="I52" s="153">
        <f t="shared" si="26"/>
        <v>0</v>
      </c>
    </row>
    <row r="53" spans="2:9" ht="15" customHeight="1" x14ac:dyDescent="0.25">
      <c r="B53" s="77">
        <v>3</v>
      </c>
      <c r="C53" s="56"/>
      <c r="D53" s="79"/>
      <c r="E53" s="80" t="s">
        <v>4</v>
      </c>
      <c r="F53" s="81">
        <f>F54</f>
        <v>0</v>
      </c>
      <c r="G53" s="81">
        <f t="shared" si="27"/>
        <v>176</v>
      </c>
      <c r="H53" s="81">
        <f t="shared" si="27"/>
        <v>0</v>
      </c>
      <c r="I53" s="55">
        <f t="shared" si="26"/>
        <v>0</v>
      </c>
    </row>
    <row r="54" spans="2:9" ht="15" customHeight="1" x14ac:dyDescent="0.25">
      <c r="B54" s="66">
        <v>32</v>
      </c>
      <c r="C54" s="67"/>
      <c r="D54" s="48"/>
      <c r="E54" s="51" t="s">
        <v>12</v>
      </c>
      <c r="F54" s="73">
        <f>F55</f>
        <v>0</v>
      </c>
      <c r="G54" s="73">
        <v>176</v>
      </c>
      <c r="H54" s="73">
        <f>H55</f>
        <v>0</v>
      </c>
      <c r="I54" s="59">
        <f t="shared" si="26"/>
        <v>0</v>
      </c>
    </row>
    <row r="55" spans="2:9" ht="15" customHeight="1" x14ac:dyDescent="0.25">
      <c r="B55" s="77">
        <v>329</v>
      </c>
      <c r="C55" s="78"/>
      <c r="D55" s="79"/>
      <c r="E55" s="80" t="s">
        <v>116</v>
      </c>
      <c r="F55" s="81">
        <v>0</v>
      </c>
      <c r="G55" s="81">
        <v>0</v>
      </c>
      <c r="H55" s="81">
        <f t="shared" ref="H55" si="28">H56</f>
        <v>0</v>
      </c>
      <c r="I55" s="55">
        <v>0</v>
      </c>
    </row>
    <row r="56" spans="2:9" ht="15" customHeight="1" x14ac:dyDescent="0.25">
      <c r="B56" s="66">
        <v>3299</v>
      </c>
      <c r="C56" s="67"/>
      <c r="D56" s="48"/>
      <c r="E56" s="51" t="s">
        <v>116</v>
      </c>
      <c r="F56" s="73">
        <v>0</v>
      </c>
      <c r="G56" s="65">
        <v>0</v>
      </c>
      <c r="H56" s="65">
        <v>0</v>
      </c>
      <c r="I56" s="59">
        <v>0</v>
      </c>
    </row>
    <row r="57" spans="2:9" ht="15" customHeight="1" x14ac:dyDescent="0.25">
      <c r="B57" s="189" t="s">
        <v>148</v>
      </c>
      <c r="C57" s="190"/>
      <c r="D57" s="191"/>
      <c r="E57" s="75" t="s">
        <v>178</v>
      </c>
      <c r="F57" s="76">
        <f>F58</f>
        <v>1550</v>
      </c>
      <c r="G57" s="76">
        <f t="shared" ref="G57:H57" si="29">G58</f>
        <v>2363</v>
      </c>
      <c r="H57" s="76">
        <f t="shared" si="29"/>
        <v>220.19</v>
      </c>
      <c r="I57" s="153">
        <f t="shared" ref="I57:I59" si="30">H57/G57*100</f>
        <v>9.3182395260262378</v>
      </c>
    </row>
    <row r="58" spans="2:9" ht="15" customHeight="1" x14ac:dyDescent="0.25">
      <c r="B58" s="77">
        <v>3</v>
      </c>
      <c r="C58" s="56"/>
      <c r="D58" s="79"/>
      <c r="E58" s="80" t="s">
        <v>4</v>
      </c>
      <c r="F58" s="81">
        <f>F59</f>
        <v>1550</v>
      </c>
      <c r="G58" s="81">
        <f>G59+G66</f>
        <v>2363</v>
      </c>
      <c r="H58" s="81">
        <f>H59+H66</f>
        <v>220.19</v>
      </c>
      <c r="I58" s="55">
        <f t="shared" si="30"/>
        <v>9.3182395260262378</v>
      </c>
    </row>
    <row r="59" spans="2:9" ht="15" customHeight="1" x14ac:dyDescent="0.25">
      <c r="B59" s="66">
        <v>32</v>
      </c>
      <c r="C59" s="67"/>
      <c r="D59" s="48"/>
      <c r="E59" s="51" t="s">
        <v>12</v>
      </c>
      <c r="F59" s="73">
        <v>1550</v>
      </c>
      <c r="G59" s="73">
        <v>2347</v>
      </c>
      <c r="H59" s="73">
        <f t="shared" ref="H59" si="31">H60+H63</f>
        <v>204.3</v>
      </c>
      <c r="I59" s="7">
        <f t="shared" si="30"/>
        <v>8.704729441840648</v>
      </c>
    </row>
    <row r="60" spans="2:9" ht="15" customHeight="1" x14ac:dyDescent="0.25">
      <c r="B60" s="77">
        <v>322</v>
      </c>
      <c r="C60" s="78"/>
      <c r="D60" s="79"/>
      <c r="E60" s="80" t="s">
        <v>101</v>
      </c>
      <c r="F60" s="81">
        <f>F61+F62</f>
        <v>0</v>
      </c>
      <c r="G60" s="81">
        <v>0</v>
      </c>
      <c r="H60" s="81">
        <f t="shared" ref="H60" si="32">H61+H62</f>
        <v>179.3</v>
      </c>
      <c r="I60" s="55">
        <v>0</v>
      </c>
    </row>
    <row r="61" spans="2:9" ht="15" customHeight="1" x14ac:dyDescent="0.25">
      <c r="B61" s="66">
        <v>3221</v>
      </c>
      <c r="C61" s="67"/>
      <c r="D61" s="48"/>
      <c r="E61" s="51" t="s">
        <v>102</v>
      </c>
      <c r="F61" s="73">
        <v>0</v>
      </c>
      <c r="G61" s="65">
        <v>0</v>
      </c>
      <c r="H61" s="65">
        <v>39.299999999999997</v>
      </c>
      <c r="I61" s="59">
        <v>0</v>
      </c>
    </row>
    <row r="62" spans="2:9" ht="15" customHeight="1" x14ac:dyDescent="0.25">
      <c r="B62" s="66">
        <v>3223</v>
      </c>
      <c r="C62" s="67"/>
      <c r="D62" s="48"/>
      <c r="E62" s="51" t="s">
        <v>104</v>
      </c>
      <c r="F62" s="73">
        <v>0</v>
      </c>
      <c r="G62" s="65">
        <v>0</v>
      </c>
      <c r="H62" s="65">
        <v>140</v>
      </c>
      <c r="I62" s="59">
        <v>0</v>
      </c>
    </row>
    <row r="63" spans="2:9" ht="15" customHeight="1" x14ac:dyDescent="0.25">
      <c r="B63" s="77">
        <v>329</v>
      </c>
      <c r="C63" s="78"/>
      <c r="D63" s="79"/>
      <c r="E63" s="80" t="s">
        <v>116</v>
      </c>
      <c r="F63" s="81">
        <f>F64+F65</f>
        <v>0</v>
      </c>
      <c r="G63" s="81">
        <v>0</v>
      </c>
      <c r="H63" s="81">
        <f t="shared" ref="H63" si="33">H64+H65</f>
        <v>25</v>
      </c>
      <c r="I63" s="55">
        <v>0</v>
      </c>
    </row>
    <row r="64" spans="2:9" ht="15" customHeight="1" x14ac:dyDescent="0.25">
      <c r="B64" s="66">
        <v>3294</v>
      </c>
      <c r="C64" s="67"/>
      <c r="D64" s="48"/>
      <c r="E64" s="51" t="s">
        <v>169</v>
      </c>
      <c r="F64" s="73">
        <v>0</v>
      </c>
      <c r="G64" s="65">
        <v>0</v>
      </c>
      <c r="H64" s="65">
        <v>25</v>
      </c>
      <c r="I64" s="59">
        <v>0</v>
      </c>
    </row>
    <row r="65" spans="2:9" ht="15" customHeight="1" x14ac:dyDescent="0.25">
      <c r="B65" s="66">
        <v>3299</v>
      </c>
      <c r="C65" s="67"/>
      <c r="D65" s="48"/>
      <c r="E65" s="51" t="s">
        <v>116</v>
      </c>
      <c r="F65" s="73">
        <v>0</v>
      </c>
      <c r="G65" s="65">
        <v>0</v>
      </c>
      <c r="H65" s="65">
        <v>0</v>
      </c>
      <c r="I65" s="59">
        <v>0</v>
      </c>
    </row>
    <row r="66" spans="2:9" ht="15" customHeight="1" x14ac:dyDescent="0.25">
      <c r="B66" s="66">
        <v>38</v>
      </c>
      <c r="C66" s="67"/>
      <c r="D66" s="48"/>
      <c r="E66" s="51" t="s">
        <v>180</v>
      </c>
      <c r="F66" s="73">
        <f>F67</f>
        <v>0</v>
      </c>
      <c r="G66" s="73">
        <v>16</v>
      </c>
      <c r="H66" s="73">
        <f>H67</f>
        <v>15.89</v>
      </c>
      <c r="I66" s="59">
        <v>0</v>
      </c>
    </row>
    <row r="67" spans="2:9" ht="15" customHeight="1" x14ac:dyDescent="0.25">
      <c r="B67" s="66">
        <v>381</v>
      </c>
      <c r="C67" s="67"/>
      <c r="D67" s="48"/>
      <c r="E67" s="51" t="s">
        <v>89</v>
      </c>
      <c r="F67" s="73">
        <f>F68</f>
        <v>0</v>
      </c>
      <c r="G67" s="73">
        <f>G68</f>
        <v>0</v>
      </c>
      <c r="H67" s="73">
        <f>H68</f>
        <v>15.89</v>
      </c>
      <c r="I67" s="59">
        <v>0</v>
      </c>
    </row>
    <row r="68" spans="2:9" ht="15" customHeight="1" x14ac:dyDescent="0.25">
      <c r="B68" s="66">
        <v>3812</v>
      </c>
      <c r="C68" s="67"/>
      <c r="D68" s="48"/>
      <c r="E68" s="51" t="s">
        <v>127</v>
      </c>
      <c r="F68" s="73">
        <v>0</v>
      </c>
      <c r="G68" s="73">
        <v>0</v>
      </c>
      <c r="H68" s="73">
        <v>15.89</v>
      </c>
      <c r="I68" s="59">
        <v>0</v>
      </c>
    </row>
    <row r="69" spans="2:9" ht="15" customHeight="1" x14ac:dyDescent="0.25">
      <c r="B69" s="86" t="s">
        <v>148</v>
      </c>
      <c r="C69" s="87"/>
      <c r="D69" s="74"/>
      <c r="E69" s="75" t="s">
        <v>179</v>
      </c>
      <c r="F69" s="76">
        <f>F70</f>
        <v>8930</v>
      </c>
      <c r="G69" s="76">
        <f t="shared" ref="G69:H70" si="34">G70</f>
        <v>10898</v>
      </c>
      <c r="H69" s="76">
        <f t="shared" si="34"/>
        <v>6479.78</v>
      </c>
      <c r="I69" s="153">
        <f t="shared" ref="I69:I71" si="35">H69/G69*100</f>
        <v>59.458432739952286</v>
      </c>
    </row>
    <row r="70" spans="2:9" ht="15" customHeight="1" x14ac:dyDescent="0.25">
      <c r="B70" s="77">
        <v>3</v>
      </c>
      <c r="C70" s="56"/>
      <c r="D70" s="79"/>
      <c r="E70" s="80" t="s">
        <v>4</v>
      </c>
      <c r="F70" s="81">
        <f>F71</f>
        <v>8930</v>
      </c>
      <c r="G70" s="81">
        <f t="shared" si="34"/>
        <v>10898</v>
      </c>
      <c r="H70" s="81">
        <f t="shared" si="34"/>
        <v>6479.78</v>
      </c>
      <c r="I70" s="55">
        <f t="shared" si="35"/>
        <v>59.458432739952286</v>
      </c>
    </row>
    <row r="71" spans="2:9" ht="15" customHeight="1" x14ac:dyDescent="0.25">
      <c r="B71" s="66">
        <v>32</v>
      </c>
      <c r="C71" s="67"/>
      <c r="D71" s="48"/>
      <c r="E71" s="51" t="s">
        <v>12</v>
      </c>
      <c r="F71" s="73">
        <v>8930</v>
      </c>
      <c r="G71" s="73">
        <v>10898</v>
      </c>
      <c r="H71" s="73">
        <f>H5+H74+H77+H72</f>
        <v>6479.78</v>
      </c>
      <c r="I71" s="7">
        <f t="shared" si="35"/>
        <v>59.458432739952286</v>
      </c>
    </row>
    <row r="72" spans="2:9" ht="15" customHeight="1" x14ac:dyDescent="0.25">
      <c r="B72" s="66">
        <v>322</v>
      </c>
      <c r="C72" s="67"/>
      <c r="D72" s="48"/>
      <c r="E72" s="51" t="s">
        <v>101</v>
      </c>
      <c r="F72" s="73">
        <f>F73</f>
        <v>0</v>
      </c>
      <c r="G72" s="73">
        <f t="shared" ref="G72:H72" si="36">G73</f>
        <v>0</v>
      </c>
      <c r="H72" s="73">
        <f t="shared" si="36"/>
        <v>227.8</v>
      </c>
      <c r="I72" s="59">
        <v>0</v>
      </c>
    </row>
    <row r="73" spans="2:9" ht="15" customHeight="1" x14ac:dyDescent="0.25">
      <c r="B73" s="66">
        <v>3221</v>
      </c>
      <c r="C73" s="67"/>
      <c r="D73" s="48"/>
      <c r="E73" s="51" t="s">
        <v>102</v>
      </c>
      <c r="F73" s="73">
        <v>0</v>
      </c>
      <c r="G73" s="73">
        <v>0</v>
      </c>
      <c r="H73" s="65">
        <v>227.8</v>
      </c>
      <c r="I73" s="59">
        <v>0</v>
      </c>
    </row>
    <row r="74" spans="2:9" ht="15" customHeight="1" x14ac:dyDescent="0.25">
      <c r="B74" s="66">
        <v>323</v>
      </c>
      <c r="C74" s="67"/>
      <c r="D74" s="48"/>
      <c r="E74" s="51" t="s">
        <v>107</v>
      </c>
      <c r="F74" s="73">
        <f>F75</f>
        <v>0</v>
      </c>
      <c r="G74" s="73">
        <f t="shared" ref="G74" si="37">G75</f>
        <v>0</v>
      </c>
      <c r="H74" s="73">
        <f>H75+H76</f>
        <v>6239.98</v>
      </c>
      <c r="I74" s="59">
        <v>0</v>
      </c>
    </row>
    <row r="75" spans="2:9" ht="15" customHeight="1" x14ac:dyDescent="0.25">
      <c r="B75" s="66">
        <v>3231</v>
      </c>
      <c r="C75" s="67"/>
      <c r="D75" s="48"/>
      <c r="E75" s="51" t="s">
        <v>108</v>
      </c>
      <c r="F75" s="73">
        <v>0</v>
      </c>
      <c r="G75" s="73">
        <v>0</v>
      </c>
      <c r="H75" s="65">
        <v>2933.98</v>
      </c>
      <c r="I75" s="59">
        <v>0</v>
      </c>
    </row>
    <row r="76" spans="2:9" ht="15" customHeight="1" x14ac:dyDescent="0.25">
      <c r="B76" s="66">
        <v>3237</v>
      </c>
      <c r="C76" s="67"/>
      <c r="D76" s="48"/>
      <c r="E76" s="51" t="s">
        <v>168</v>
      </c>
      <c r="F76" s="73">
        <v>0</v>
      </c>
      <c r="G76" s="73">
        <v>0</v>
      </c>
      <c r="H76" s="73">
        <v>3306</v>
      </c>
      <c r="I76" s="59">
        <v>0</v>
      </c>
    </row>
    <row r="77" spans="2:9" ht="15" customHeight="1" x14ac:dyDescent="0.25">
      <c r="B77" s="77">
        <v>329</v>
      </c>
      <c r="C77" s="78"/>
      <c r="D77" s="79"/>
      <c r="E77" s="80" t="s">
        <v>116</v>
      </c>
      <c r="F77" s="81">
        <f>F78</f>
        <v>0</v>
      </c>
      <c r="G77" s="81">
        <f t="shared" ref="G77:H77" si="38">G78</f>
        <v>0</v>
      </c>
      <c r="H77" s="81">
        <f t="shared" si="38"/>
        <v>12</v>
      </c>
      <c r="I77" s="55">
        <v>0</v>
      </c>
    </row>
    <row r="78" spans="2:9" ht="15" customHeight="1" x14ac:dyDescent="0.25">
      <c r="B78" s="66">
        <v>3292</v>
      </c>
      <c r="C78" s="67"/>
      <c r="D78" s="48"/>
      <c r="E78" s="51" t="s">
        <v>117</v>
      </c>
      <c r="F78" s="73">
        <v>0</v>
      </c>
      <c r="G78" s="73">
        <v>0</v>
      </c>
      <c r="H78" s="65">
        <v>12</v>
      </c>
      <c r="I78" s="59">
        <v>0</v>
      </c>
    </row>
    <row r="79" spans="2:9" ht="15" customHeight="1" x14ac:dyDescent="0.25">
      <c r="B79" s="86" t="s">
        <v>148</v>
      </c>
      <c r="C79" s="87"/>
      <c r="D79" s="74"/>
      <c r="E79" s="75" t="s">
        <v>181</v>
      </c>
      <c r="F79" s="76">
        <f>F80+F106</f>
        <v>570300</v>
      </c>
      <c r="G79" s="76">
        <f>G80+G106</f>
        <v>788712</v>
      </c>
      <c r="H79" s="76">
        <f>H80+H106</f>
        <v>323676.86</v>
      </c>
      <c r="I79" s="59">
        <f t="shared" ref="I79:I81" si="39">H79/G79*100</f>
        <v>41.038663035429913</v>
      </c>
    </row>
    <row r="80" spans="2:9" ht="15" customHeight="1" x14ac:dyDescent="0.25">
      <c r="B80" s="77">
        <v>3</v>
      </c>
      <c r="C80" s="78"/>
      <c r="D80" s="79"/>
      <c r="E80" s="80" t="s">
        <v>4</v>
      </c>
      <c r="F80" s="81">
        <f>F81+F90+F100+F103</f>
        <v>559300</v>
      </c>
      <c r="G80" s="81">
        <f>G81+G90+G100+G103</f>
        <v>777130</v>
      </c>
      <c r="H80" s="81">
        <f>H81+H90+H100+H103</f>
        <v>323676.86</v>
      </c>
      <c r="I80" s="55">
        <f t="shared" si="39"/>
        <v>41.650285023097808</v>
      </c>
    </row>
    <row r="81" spans="2:9" ht="15" customHeight="1" x14ac:dyDescent="0.25">
      <c r="B81" s="66">
        <v>31</v>
      </c>
      <c r="C81" s="67"/>
      <c r="D81" s="48"/>
      <c r="E81" s="51" t="s">
        <v>5</v>
      </c>
      <c r="F81" s="73">
        <v>506300</v>
      </c>
      <c r="G81" s="73">
        <v>721500</v>
      </c>
      <c r="H81" s="73">
        <f t="shared" ref="H81" si="40">H82+H86+H88</f>
        <v>293225.83999999997</v>
      </c>
      <c r="I81" s="59">
        <f t="shared" si="39"/>
        <v>40.641142065142063</v>
      </c>
    </row>
    <row r="82" spans="2:9" ht="15" customHeight="1" x14ac:dyDescent="0.25">
      <c r="B82" s="66">
        <v>311</v>
      </c>
      <c r="C82" s="67"/>
      <c r="D82" s="48"/>
      <c r="E82" s="51" t="s">
        <v>36</v>
      </c>
      <c r="F82" s="73">
        <f>F83+F84+F85</f>
        <v>0</v>
      </c>
      <c r="G82" s="73">
        <v>0</v>
      </c>
      <c r="H82" s="73">
        <f t="shared" ref="H82" si="41">H83+H84+H85</f>
        <v>242799.35999999999</v>
      </c>
      <c r="I82" s="59">
        <v>0</v>
      </c>
    </row>
    <row r="83" spans="2:9" ht="15" customHeight="1" x14ac:dyDescent="0.25">
      <c r="B83" s="66">
        <v>3111</v>
      </c>
      <c r="C83" s="67"/>
      <c r="D83" s="48"/>
      <c r="E83" s="51" t="s">
        <v>37</v>
      </c>
      <c r="F83" s="73">
        <v>0</v>
      </c>
      <c r="G83" s="73">
        <v>0</v>
      </c>
      <c r="H83" s="65">
        <v>233309.58</v>
      </c>
      <c r="I83" s="59">
        <v>0</v>
      </c>
    </row>
    <row r="84" spans="2:9" ht="15" customHeight="1" x14ac:dyDescent="0.25">
      <c r="B84" s="66">
        <v>3113</v>
      </c>
      <c r="C84" s="67"/>
      <c r="D84" s="48"/>
      <c r="E84" s="51" t="s">
        <v>93</v>
      </c>
      <c r="F84" s="73">
        <v>0</v>
      </c>
      <c r="G84" s="73">
        <v>0</v>
      </c>
      <c r="H84" s="65">
        <v>4999.24</v>
      </c>
      <c r="I84" s="59">
        <v>0</v>
      </c>
    </row>
    <row r="85" spans="2:9" ht="15" customHeight="1" x14ac:dyDescent="0.25">
      <c r="B85" s="66">
        <v>3114</v>
      </c>
      <c r="C85" s="67"/>
      <c r="D85" s="48"/>
      <c r="E85" s="51" t="s">
        <v>94</v>
      </c>
      <c r="F85" s="73">
        <v>0</v>
      </c>
      <c r="G85" s="73">
        <v>0</v>
      </c>
      <c r="H85" s="65">
        <v>4490.54</v>
      </c>
      <c r="I85" s="59">
        <v>0</v>
      </c>
    </row>
    <row r="86" spans="2:9" ht="15" customHeight="1" x14ac:dyDescent="0.25">
      <c r="B86" s="66">
        <v>312</v>
      </c>
      <c r="C86" s="67"/>
      <c r="D86" s="48"/>
      <c r="E86" s="51" t="s">
        <v>95</v>
      </c>
      <c r="F86" s="73">
        <f>F87</f>
        <v>0</v>
      </c>
      <c r="G86" s="73">
        <v>0</v>
      </c>
      <c r="H86" s="73">
        <f t="shared" ref="H86" si="42">H87</f>
        <v>10229.86</v>
      </c>
      <c r="I86" s="59">
        <v>0</v>
      </c>
    </row>
    <row r="87" spans="2:9" ht="15" customHeight="1" x14ac:dyDescent="0.25">
      <c r="B87" s="66">
        <v>3121</v>
      </c>
      <c r="C87" s="67"/>
      <c r="D87" s="48"/>
      <c r="E87" s="51" t="s">
        <v>95</v>
      </c>
      <c r="F87" s="73">
        <v>0</v>
      </c>
      <c r="G87" s="73">
        <v>0</v>
      </c>
      <c r="H87" s="65">
        <v>10229.86</v>
      </c>
      <c r="I87" s="59">
        <v>0</v>
      </c>
    </row>
    <row r="88" spans="2:9" ht="15" customHeight="1" x14ac:dyDescent="0.25">
      <c r="B88" s="66">
        <v>313</v>
      </c>
      <c r="C88" s="67"/>
      <c r="D88" s="48"/>
      <c r="E88" s="51" t="s">
        <v>163</v>
      </c>
      <c r="F88" s="73">
        <f>F89</f>
        <v>0</v>
      </c>
      <c r="G88" s="73">
        <v>0</v>
      </c>
      <c r="H88" s="73">
        <f t="shared" ref="H88" si="43">H89</f>
        <v>40196.620000000003</v>
      </c>
      <c r="I88" s="59">
        <v>0</v>
      </c>
    </row>
    <row r="89" spans="2:9" ht="15" customHeight="1" x14ac:dyDescent="0.25">
      <c r="B89" s="66">
        <v>3132</v>
      </c>
      <c r="C89" s="67"/>
      <c r="D89" s="48"/>
      <c r="E89" s="51" t="s">
        <v>164</v>
      </c>
      <c r="F89" s="73">
        <v>0</v>
      </c>
      <c r="G89" s="73">
        <v>0</v>
      </c>
      <c r="H89" s="65">
        <v>40196.620000000003</v>
      </c>
      <c r="I89" s="59">
        <v>0</v>
      </c>
    </row>
    <row r="90" spans="2:9" ht="15" customHeight="1" x14ac:dyDescent="0.25">
      <c r="B90" s="66">
        <v>32</v>
      </c>
      <c r="C90" s="67"/>
      <c r="D90" s="48"/>
      <c r="E90" s="51" t="s">
        <v>12</v>
      </c>
      <c r="F90" s="73">
        <v>53000</v>
      </c>
      <c r="G90" s="73">
        <v>55280</v>
      </c>
      <c r="H90" s="73">
        <f>H91+H97+H94+H93</f>
        <v>30101.65</v>
      </c>
      <c r="I90" s="59">
        <f t="shared" ref="I90" si="44">H90/G90*100</f>
        <v>54.453057163531113</v>
      </c>
    </row>
    <row r="91" spans="2:9" ht="15" customHeight="1" x14ac:dyDescent="0.25">
      <c r="B91" s="66">
        <v>321</v>
      </c>
      <c r="C91" s="67"/>
      <c r="D91" s="48"/>
      <c r="E91" s="51" t="s">
        <v>38</v>
      </c>
      <c r="F91" s="73">
        <f>F92</f>
        <v>0</v>
      </c>
      <c r="G91" s="73">
        <v>0</v>
      </c>
      <c r="H91" s="73">
        <f t="shared" ref="H91" si="45">H92</f>
        <v>12024.09</v>
      </c>
      <c r="I91" s="59">
        <v>0</v>
      </c>
    </row>
    <row r="92" spans="2:9" ht="15" customHeight="1" x14ac:dyDescent="0.25">
      <c r="B92" s="66">
        <v>3212</v>
      </c>
      <c r="C92" s="67"/>
      <c r="D92" s="48"/>
      <c r="E92" s="51" t="s">
        <v>98</v>
      </c>
      <c r="F92" s="73">
        <v>0</v>
      </c>
      <c r="G92" s="73">
        <v>0</v>
      </c>
      <c r="H92" s="65">
        <v>12024.09</v>
      </c>
      <c r="I92" s="59">
        <v>0</v>
      </c>
    </row>
    <row r="93" spans="2:9" ht="15" customHeight="1" x14ac:dyDescent="0.25">
      <c r="B93" s="66">
        <v>3213</v>
      </c>
      <c r="C93" s="67"/>
      <c r="D93" s="48"/>
      <c r="E93" s="147" t="s">
        <v>99</v>
      </c>
      <c r="F93" s="73">
        <v>0</v>
      </c>
      <c r="G93" s="73">
        <v>0</v>
      </c>
      <c r="H93" s="73">
        <v>853</v>
      </c>
      <c r="I93" s="59">
        <v>0</v>
      </c>
    </row>
    <row r="94" spans="2:9" ht="15" customHeight="1" x14ac:dyDescent="0.25">
      <c r="B94" s="66">
        <v>322</v>
      </c>
      <c r="C94" s="67"/>
      <c r="D94" s="48"/>
      <c r="E94" s="51" t="s">
        <v>101</v>
      </c>
      <c r="F94" s="73">
        <f>F95+F96</f>
        <v>0</v>
      </c>
      <c r="G94" s="73">
        <v>0</v>
      </c>
      <c r="H94" s="73">
        <f>H95+H96</f>
        <v>16244.560000000001</v>
      </c>
      <c r="I94" s="59">
        <v>0</v>
      </c>
    </row>
    <row r="95" spans="2:9" ht="15" customHeight="1" x14ac:dyDescent="0.25">
      <c r="B95" s="66">
        <v>3221</v>
      </c>
      <c r="C95" s="67"/>
      <c r="D95" s="48"/>
      <c r="E95" s="51" t="s">
        <v>102</v>
      </c>
      <c r="F95" s="73">
        <v>0</v>
      </c>
      <c r="G95" s="73">
        <v>0</v>
      </c>
      <c r="H95" s="65">
        <v>264.61</v>
      </c>
      <c r="I95" s="59">
        <v>0</v>
      </c>
    </row>
    <row r="96" spans="2:9" ht="15" customHeight="1" x14ac:dyDescent="0.25">
      <c r="B96" s="66">
        <v>3222</v>
      </c>
      <c r="C96" s="67"/>
      <c r="D96" s="48"/>
      <c r="E96" s="51" t="s">
        <v>103</v>
      </c>
      <c r="F96" s="73">
        <v>0</v>
      </c>
      <c r="G96" s="73">
        <v>0</v>
      </c>
      <c r="H96" s="65">
        <v>15979.95</v>
      </c>
      <c r="I96" s="59">
        <v>0</v>
      </c>
    </row>
    <row r="97" spans="2:9" ht="15" customHeight="1" x14ac:dyDescent="0.25">
      <c r="B97" s="66">
        <v>329</v>
      </c>
      <c r="C97" s="67"/>
      <c r="D97" s="48"/>
      <c r="E97" s="88" t="s">
        <v>116</v>
      </c>
      <c r="F97" s="73">
        <f>F98+F99</f>
        <v>0</v>
      </c>
      <c r="G97" s="73">
        <v>0</v>
      </c>
      <c r="H97" s="73">
        <f t="shared" ref="H97" si="46">H98+H99</f>
        <v>980</v>
      </c>
      <c r="I97" s="59">
        <v>0</v>
      </c>
    </row>
    <row r="98" spans="2:9" ht="15" customHeight="1" x14ac:dyDescent="0.25">
      <c r="B98" s="66">
        <v>3295</v>
      </c>
      <c r="C98" s="67"/>
      <c r="D98" s="48"/>
      <c r="E98" s="51" t="s">
        <v>182</v>
      </c>
      <c r="F98" s="73">
        <v>0</v>
      </c>
      <c r="G98" s="73">
        <v>0</v>
      </c>
      <c r="H98" s="65">
        <v>980</v>
      </c>
      <c r="I98" s="59">
        <v>0</v>
      </c>
    </row>
    <row r="99" spans="2:9" ht="15" customHeight="1" x14ac:dyDescent="0.25">
      <c r="B99" s="66">
        <v>3299</v>
      </c>
      <c r="C99" s="67"/>
      <c r="D99" s="48"/>
      <c r="E99" s="51" t="s">
        <v>116</v>
      </c>
      <c r="F99" s="73">
        <v>0</v>
      </c>
      <c r="G99" s="73">
        <v>0</v>
      </c>
      <c r="H99" s="65">
        <v>0</v>
      </c>
      <c r="I99" s="59">
        <v>0</v>
      </c>
    </row>
    <row r="100" spans="2:9" ht="23.25" customHeight="1" x14ac:dyDescent="0.25">
      <c r="B100" s="66">
        <v>37</v>
      </c>
      <c r="C100" s="67"/>
      <c r="D100" s="48"/>
      <c r="E100" s="51" t="s">
        <v>124</v>
      </c>
      <c r="F100" s="73">
        <f>F101</f>
        <v>0</v>
      </c>
      <c r="G100" s="73">
        <v>75</v>
      </c>
      <c r="H100" s="73">
        <f t="shared" ref="H100:H101" si="47">H101</f>
        <v>74.87</v>
      </c>
      <c r="I100" s="59">
        <f t="shared" ref="I100" si="48">H100/G100*100</f>
        <v>99.826666666666668</v>
      </c>
    </row>
    <row r="101" spans="2:9" ht="15" customHeight="1" x14ac:dyDescent="0.25">
      <c r="B101" s="66">
        <v>372</v>
      </c>
      <c r="C101" s="67"/>
      <c r="D101" s="48"/>
      <c r="E101" s="51" t="s">
        <v>125</v>
      </c>
      <c r="F101" s="73">
        <f>F102</f>
        <v>0</v>
      </c>
      <c r="G101" s="73">
        <v>0</v>
      </c>
      <c r="H101" s="73">
        <f t="shared" si="47"/>
        <v>74.87</v>
      </c>
      <c r="I101" s="59">
        <v>0</v>
      </c>
    </row>
    <row r="102" spans="2:9" ht="15" customHeight="1" x14ac:dyDescent="0.25">
      <c r="B102" s="66">
        <v>3722</v>
      </c>
      <c r="C102" s="67"/>
      <c r="D102" s="48"/>
      <c r="E102" s="51" t="s">
        <v>126</v>
      </c>
      <c r="F102" s="73">
        <v>0</v>
      </c>
      <c r="G102" s="73">
        <v>0</v>
      </c>
      <c r="H102" s="65">
        <v>74.87</v>
      </c>
      <c r="I102" s="59">
        <v>0</v>
      </c>
    </row>
    <row r="103" spans="2:9" ht="15" customHeight="1" x14ac:dyDescent="0.25">
      <c r="B103" s="66">
        <v>38</v>
      </c>
      <c r="C103" s="67"/>
      <c r="D103" s="48"/>
      <c r="E103" s="51" t="s">
        <v>180</v>
      </c>
      <c r="F103" s="73">
        <f>F104</f>
        <v>0</v>
      </c>
      <c r="G103" s="73">
        <v>275</v>
      </c>
      <c r="H103" s="73">
        <f t="shared" ref="H103:H104" si="49">H104</f>
        <v>274.5</v>
      </c>
      <c r="I103" s="59">
        <f t="shared" ref="I103" si="50">H103/G103*100</f>
        <v>99.818181818181813</v>
      </c>
    </row>
    <row r="104" spans="2:9" ht="15" customHeight="1" x14ac:dyDescent="0.25">
      <c r="B104" s="66">
        <v>381</v>
      </c>
      <c r="C104" s="67"/>
      <c r="D104" s="48"/>
      <c r="E104" s="51" t="s">
        <v>89</v>
      </c>
      <c r="F104" s="73">
        <f>F105</f>
        <v>0</v>
      </c>
      <c r="G104" s="73">
        <v>0</v>
      </c>
      <c r="H104" s="73">
        <f t="shared" si="49"/>
        <v>274.5</v>
      </c>
      <c r="I104" s="59">
        <v>0</v>
      </c>
    </row>
    <row r="105" spans="2:9" ht="15" customHeight="1" x14ac:dyDescent="0.25">
      <c r="B105" s="66">
        <v>3812</v>
      </c>
      <c r="C105" s="67"/>
      <c r="D105" s="48"/>
      <c r="E105" s="51" t="s">
        <v>127</v>
      </c>
      <c r="F105" s="73">
        <v>0</v>
      </c>
      <c r="G105" s="65">
        <v>0</v>
      </c>
      <c r="H105" s="65">
        <v>274.5</v>
      </c>
      <c r="I105" s="59">
        <v>0</v>
      </c>
    </row>
    <row r="106" spans="2:9" ht="15" customHeight="1" x14ac:dyDescent="0.25">
      <c r="B106" s="77">
        <v>4</v>
      </c>
      <c r="C106" s="78"/>
      <c r="D106" s="79"/>
      <c r="E106" s="80" t="s">
        <v>6</v>
      </c>
      <c r="F106" s="81">
        <f>F107</f>
        <v>11000</v>
      </c>
      <c r="G106" s="81">
        <f t="shared" ref="G106:H108" si="51">G107</f>
        <v>11582</v>
      </c>
      <c r="H106" s="81">
        <f t="shared" si="51"/>
        <v>0</v>
      </c>
      <c r="I106" s="55">
        <f t="shared" ref="I106:I107" si="52">H106/G106*100</f>
        <v>0</v>
      </c>
    </row>
    <row r="107" spans="2:9" ht="15" customHeight="1" x14ac:dyDescent="0.25">
      <c r="B107" s="66">
        <v>42</v>
      </c>
      <c r="C107" s="67"/>
      <c r="D107" s="48"/>
      <c r="E107" s="51" t="s">
        <v>128</v>
      </c>
      <c r="F107" s="73">
        <v>11000</v>
      </c>
      <c r="G107" s="73">
        <v>11582</v>
      </c>
      <c r="H107" s="73">
        <f t="shared" si="51"/>
        <v>0</v>
      </c>
      <c r="I107" s="59">
        <f t="shared" si="52"/>
        <v>0</v>
      </c>
    </row>
    <row r="108" spans="2:9" ht="15" customHeight="1" x14ac:dyDescent="0.25">
      <c r="B108" s="66">
        <v>424</v>
      </c>
      <c r="C108" s="67"/>
      <c r="D108" s="48"/>
      <c r="E108" s="51" t="s">
        <v>132</v>
      </c>
      <c r="F108" s="73">
        <v>0</v>
      </c>
      <c r="G108" s="73">
        <v>0</v>
      </c>
      <c r="H108" s="73">
        <f t="shared" si="51"/>
        <v>0</v>
      </c>
      <c r="I108" s="59">
        <v>0</v>
      </c>
    </row>
    <row r="109" spans="2:9" ht="15" customHeight="1" x14ac:dyDescent="0.25">
      <c r="B109" s="66">
        <v>4241</v>
      </c>
      <c r="C109" s="67"/>
      <c r="D109" s="48"/>
      <c r="E109" s="51" t="s">
        <v>133</v>
      </c>
      <c r="F109" s="73">
        <v>0</v>
      </c>
      <c r="G109" s="65">
        <v>0</v>
      </c>
      <c r="H109" s="65">
        <v>0</v>
      </c>
      <c r="I109" s="59">
        <v>0</v>
      </c>
    </row>
    <row r="110" spans="2:9" ht="15" customHeight="1" x14ac:dyDescent="0.25">
      <c r="B110" s="86" t="s">
        <v>148</v>
      </c>
      <c r="C110" s="87"/>
      <c r="D110" s="74"/>
      <c r="E110" s="75" t="s">
        <v>183</v>
      </c>
      <c r="F110" s="76">
        <f>F111</f>
        <v>1000</v>
      </c>
      <c r="G110" s="76">
        <f>G111+G127</f>
        <v>7682</v>
      </c>
      <c r="H110" s="76">
        <f t="shared" ref="H110:H125" si="53">H111</f>
        <v>3282.94</v>
      </c>
      <c r="I110" s="59">
        <f t="shared" ref="I110:I128" si="54">H110/G110*100</f>
        <v>42.735485550637854</v>
      </c>
    </row>
    <row r="111" spans="2:9" ht="15" customHeight="1" x14ac:dyDescent="0.25">
      <c r="B111" s="77">
        <v>3</v>
      </c>
      <c r="C111" s="78"/>
      <c r="D111" s="79"/>
      <c r="E111" s="80" t="s">
        <v>4</v>
      </c>
      <c r="F111" s="81">
        <f>F119</f>
        <v>1000</v>
      </c>
      <c r="G111" s="81">
        <f>G119+G112</f>
        <v>7182</v>
      </c>
      <c r="H111" s="81">
        <f>H119+H112</f>
        <v>3282.94</v>
      </c>
      <c r="I111" s="55">
        <f t="shared" si="54"/>
        <v>45.71066555277082</v>
      </c>
    </row>
    <row r="112" spans="2:9" ht="15" customHeight="1" x14ac:dyDescent="0.25">
      <c r="B112" s="66">
        <v>31</v>
      </c>
      <c r="C112" s="67"/>
      <c r="D112" s="48"/>
      <c r="E112" s="51" t="s">
        <v>5</v>
      </c>
      <c r="F112" s="81">
        <v>0</v>
      </c>
      <c r="G112" s="81">
        <v>2640</v>
      </c>
      <c r="H112" s="81">
        <f>H113+H115+H117</f>
        <v>1822.94</v>
      </c>
      <c r="I112" s="55">
        <f t="shared" si="54"/>
        <v>69.050757575757586</v>
      </c>
    </row>
    <row r="113" spans="2:9" ht="15" customHeight="1" x14ac:dyDescent="0.25">
      <c r="B113" s="66">
        <v>311</v>
      </c>
      <c r="C113" s="67"/>
      <c r="D113" s="48"/>
      <c r="E113" s="51" t="s">
        <v>36</v>
      </c>
      <c r="F113" s="81">
        <v>0</v>
      </c>
      <c r="G113" s="81">
        <v>0</v>
      </c>
      <c r="H113" s="150">
        <f>H114</f>
        <v>1307.25</v>
      </c>
      <c r="I113" s="55">
        <v>0</v>
      </c>
    </row>
    <row r="114" spans="2:9" ht="15" customHeight="1" x14ac:dyDescent="0.25">
      <c r="B114" s="66">
        <v>3111</v>
      </c>
      <c r="C114" s="67"/>
      <c r="D114" s="48"/>
      <c r="E114" s="51" t="s">
        <v>37</v>
      </c>
      <c r="F114" s="81">
        <v>0</v>
      </c>
      <c r="G114" s="81">
        <v>0</v>
      </c>
      <c r="H114" s="150">
        <v>1307.25</v>
      </c>
      <c r="I114" s="55">
        <v>0</v>
      </c>
    </row>
    <row r="115" spans="2:9" ht="15" customHeight="1" x14ac:dyDescent="0.25">
      <c r="B115" s="66">
        <v>312</v>
      </c>
      <c r="C115" s="67"/>
      <c r="D115" s="48"/>
      <c r="E115" s="51" t="s">
        <v>95</v>
      </c>
      <c r="F115" s="81">
        <v>0</v>
      </c>
      <c r="G115" s="81">
        <v>0</v>
      </c>
      <c r="H115" s="150">
        <f>H116</f>
        <v>300</v>
      </c>
      <c r="I115" s="55">
        <v>0</v>
      </c>
    </row>
    <row r="116" spans="2:9" ht="15" customHeight="1" x14ac:dyDescent="0.25">
      <c r="B116" s="66">
        <v>3121</v>
      </c>
      <c r="C116" s="67"/>
      <c r="D116" s="48"/>
      <c r="E116" s="51" t="s">
        <v>95</v>
      </c>
      <c r="F116" s="81">
        <v>0</v>
      </c>
      <c r="G116" s="81">
        <v>0</v>
      </c>
      <c r="H116" s="150">
        <v>300</v>
      </c>
      <c r="I116" s="55">
        <v>0</v>
      </c>
    </row>
    <row r="117" spans="2:9" ht="15" customHeight="1" x14ac:dyDescent="0.25">
      <c r="B117" s="66">
        <v>313</v>
      </c>
      <c r="C117" s="67"/>
      <c r="D117" s="48"/>
      <c r="E117" s="51" t="s">
        <v>163</v>
      </c>
      <c r="F117" s="81">
        <f>F118</f>
        <v>0</v>
      </c>
      <c r="G117" s="81">
        <f>G118</f>
        <v>0</v>
      </c>
      <c r="H117" s="150">
        <f>H118</f>
        <v>215.69</v>
      </c>
      <c r="I117" s="55">
        <v>0</v>
      </c>
    </row>
    <row r="118" spans="2:9" ht="15" customHeight="1" x14ac:dyDescent="0.25">
      <c r="B118" s="66">
        <v>3132</v>
      </c>
      <c r="C118" s="67"/>
      <c r="D118" s="48"/>
      <c r="E118" s="51" t="s">
        <v>164</v>
      </c>
      <c r="F118" s="81">
        <v>0</v>
      </c>
      <c r="G118" s="81">
        <v>0</v>
      </c>
      <c r="H118" s="150">
        <v>215.69</v>
      </c>
      <c r="I118" s="55">
        <v>0</v>
      </c>
    </row>
    <row r="119" spans="2:9" s="56" customFormat="1" ht="15" customHeight="1" x14ac:dyDescent="0.25">
      <c r="B119" s="77">
        <v>32</v>
      </c>
      <c r="C119" s="78"/>
      <c r="D119" s="79"/>
      <c r="E119" s="80" t="s">
        <v>12</v>
      </c>
      <c r="F119" s="81">
        <v>1000</v>
      </c>
      <c r="G119" s="81">
        <v>4542</v>
      </c>
      <c r="H119" s="81">
        <f>H120+H122</f>
        <v>1460</v>
      </c>
      <c r="I119" s="55">
        <f t="shared" si="54"/>
        <v>32.144429766622636</v>
      </c>
    </row>
    <row r="120" spans="2:9" ht="15" customHeight="1" x14ac:dyDescent="0.25">
      <c r="B120" s="66">
        <v>321</v>
      </c>
      <c r="C120" s="67"/>
      <c r="D120" s="48"/>
      <c r="E120" s="51" t="s">
        <v>38</v>
      </c>
      <c r="F120" s="73">
        <v>0</v>
      </c>
      <c r="G120" s="73">
        <v>0</v>
      </c>
      <c r="H120" s="73">
        <f>H121</f>
        <v>60</v>
      </c>
      <c r="I120" s="55">
        <v>0</v>
      </c>
    </row>
    <row r="121" spans="2:9" ht="15" customHeight="1" x14ac:dyDescent="0.25">
      <c r="B121" s="66">
        <v>3211</v>
      </c>
      <c r="C121" s="67"/>
      <c r="D121" s="48"/>
      <c r="E121" s="51" t="s">
        <v>39</v>
      </c>
      <c r="F121" s="73">
        <v>0</v>
      </c>
      <c r="G121" s="73">
        <v>0</v>
      </c>
      <c r="H121" s="73">
        <v>60</v>
      </c>
      <c r="I121" s="55">
        <v>0</v>
      </c>
    </row>
    <row r="122" spans="2:9" ht="15" customHeight="1" x14ac:dyDescent="0.25">
      <c r="B122" s="66">
        <v>323</v>
      </c>
      <c r="C122" s="67"/>
      <c r="D122" s="48"/>
      <c r="E122" s="51" t="s">
        <v>107</v>
      </c>
      <c r="F122" s="73">
        <v>0</v>
      </c>
      <c r="G122" s="73">
        <v>0</v>
      </c>
      <c r="H122" s="73">
        <f>H123+H124</f>
        <v>1400</v>
      </c>
      <c r="I122" s="55">
        <v>0</v>
      </c>
    </row>
    <row r="123" spans="2:9" ht="15" customHeight="1" x14ac:dyDescent="0.25">
      <c r="B123" s="66">
        <v>3231</v>
      </c>
      <c r="C123" s="67"/>
      <c r="D123" s="48"/>
      <c r="E123" s="51" t="s">
        <v>108</v>
      </c>
      <c r="F123" s="73">
        <v>0</v>
      </c>
      <c r="G123" s="73">
        <v>0</v>
      </c>
      <c r="H123" s="73">
        <v>150</v>
      </c>
      <c r="I123" s="55">
        <v>0</v>
      </c>
    </row>
    <row r="124" spans="2:9" ht="15" customHeight="1" x14ac:dyDescent="0.25">
      <c r="B124" s="66">
        <v>3232</v>
      </c>
      <c r="C124" s="67"/>
      <c r="D124" s="48"/>
      <c r="E124" s="51" t="s">
        <v>109</v>
      </c>
      <c r="F124" s="73">
        <v>0</v>
      </c>
      <c r="G124" s="73">
        <v>0</v>
      </c>
      <c r="H124" s="73">
        <v>1250</v>
      </c>
      <c r="I124" s="55">
        <v>0</v>
      </c>
    </row>
    <row r="125" spans="2:9" ht="15" customHeight="1" x14ac:dyDescent="0.25">
      <c r="B125" s="66">
        <v>329</v>
      </c>
      <c r="C125" s="67"/>
      <c r="D125" s="48"/>
      <c r="E125" s="51" t="s">
        <v>116</v>
      </c>
      <c r="F125" s="73">
        <f>F126</f>
        <v>0</v>
      </c>
      <c r="G125" s="73">
        <v>0</v>
      </c>
      <c r="H125" s="73">
        <f t="shared" si="53"/>
        <v>0</v>
      </c>
      <c r="I125" s="55">
        <v>0</v>
      </c>
    </row>
    <row r="126" spans="2:9" ht="15" customHeight="1" x14ac:dyDescent="0.25">
      <c r="B126" s="66">
        <v>3299</v>
      </c>
      <c r="C126" s="67"/>
      <c r="D126" s="48"/>
      <c r="E126" s="51" t="s">
        <v>116</v>
      </c>
      <c r="F126" s="73">
        <v>0</v>
      </c>
      <c r="G126" s="65">
        <v>0</v>
      </c>
      <c r="H126" s="65">
        <v>0</v>
      </c>
      <c r="I126" s="55">
        <v>0</v>
      </c>
    </row>
    <row r="127" spans="2:9" ht="15" customHeight="1" x14ac:dyDescent="0.25">
      <c r="B127" s="77">
        <v>4</v>
      </c>
      <c r="C127" s="78"/>
      <c r="D127" s="79"/>
      <c r="E127" s="80" t="s">
        <v>6</v>
      </c>
      <c r="F127" s="73">
        <v>0</v>
      </c>
      <c r="G127" s="73">
        <f>G128</f>
        <v>500</v>
      </c>
      <c r="H127" s="73">
        <v>0</v>
      </c>
      <c r="I127" s="55">
        <f t="shared" si="54"/>
        <v>0</v>
      </c>
    </row>
    <row r="128" spans="2:9" ht="15" customHeight="1" x14ac:dyDescent="0.25">
      <c r="B128" s="66">
        <v>42</v>
      </c>
      <c r="C128" s="67"/>
      <c r="D128" s="48"/>
      <c r="E128" s="51" t="s">
        <v>128</v>
      </c>
      <c r="F128" s="73">
        <v>0</v>
      </c>
      <c r="G128" s="73">
        <v>500</v>
      </c>
      <c r="H128" s="73">
        <v>0</v>
      </c>
      <c r="I128" s="55">
        <f t="shared" si="54"/>
        <v>0</v>
      </c>
    </row>
    <row r="129" spans="2:9" ht="15" customHeight="1" x14ac:dyDescent="0.25">
      <c r="B129" s="66">
        <v>422</v>
      </c>
      <c r="C129" s="67"/>
      <c r="D129" s="48"/>
      <c r="E129" s="51" t="s">
        <v>129</v>
      </c>
      <c r="F129" s="73">
        <v>0</v>
      </c>
      <c r="G129" s="73">
        <v>0</v>
      </c>
      <c r="H129" s="73">
        <v>0</v>
      </c>
      <c r="I129" s="55">
        <v>0</v>
      </c>
    </row>
    <row r="130" spans="2:9" ht="15" customHeight="1" x14ac:dyDescent="0.25">
      <c r="B130" s="66">
        <v>4221</v>
      </c>
      <c r="C130" s="67"/>
      <c r="D130" s="48"/>
      <c r="E130" s="51" t="s">
        <v>130</v>
      </c>
      <c r="F130" s="73">
        <v>0</v>
      </c>
      <c r="G130" s="73">
        <v>0</v>
      </c>
      <c r="H130" s="73">
        <v>0</v>
      </c>
      <c r="I130" s="55">
        <v>0</v>
      </c>
    </row>
    <row r="131" spans="2:9" s="58" customFormat="1" ht="15" customHeight="1" x14ac:dyDescent="0.25">
      <c r="B131" s="189" t="s">
        <v>170</v>
      </c>
      <c r="C131" s="190"/>
      <c r="D131" s="191"/>
      <c r="E131" s="75" t="s">
        <v>171</v>
      </c>
      <c r="F131" s="76">
        <f>F132+F161</f>
        <v>22101</v>
      </c>
      <c r="G131" s="76">
        <f>G132+G161</f>
        <v>31484.23</v>
      </c>
      <c r="H131" s="76">
        <f>H132+H161</f>
        <v>19690.28</v>
      </c>
      <c r="I131" s="153">
        <f t="shared" si="19"/>
        <v>62.540135172433942</v>
      </c>
    </row>
    <row r="132" spans="2:9" s="58" customFormat="1" ht="15" customHeight="1" x14ac:dyDescent="0.25">
      <c r="B132" s="189" t="s">
        <v>147</v>
      </c>
      <c r="C132" s="190"/>
      <c r="D132" s="191"/>
      <c r="E132" s="75" t="s">
        <v>172</v>
      </c>
      <c r="F132" s="76">
        <f>F133</f>
        <v>22001</v>
      </c>
      <c r="G132" s="76">
        <f t="shared" ref="G132:H133" si="55">G133</f>
        <v>31384.23</v>
      </c>
      <c r="H132" s="76">
        <f t="shared" si="55"/>
        <v>19690.28</v>
      </c>
      <c r="I132" s="153">
        <f t="shared" si="19"/>
        <v>62.739407657922463</v>
      </c>
    </row>
    <row r="133" spans="2:9" s="58" customFormat="1" ht="15" customHeight="1" x14ac:dyDescent="0.25">
      <c r="B133" s="189" t="s">
        <v>159</v>
      </c>
      <c r="C133" s="190"/>
      <c r="D133" s="191"/>
      <c r="E133" s="75" t="s">
        <v>173</v>
      </c>
      <c r="F133" s="76">
        <f>F134</f>
        <v>22001</v>
      </c>
      <c r="G133" s="76">
        <f t="shared" si="55"/>
        <v>31384.23</v>
      </c>
      <c r="H133" s="76">
        <f t="shared" si="55"/>
        <v>19690.28</v>
      </c>
      <c r="I133" s="153">
        <f t="shared" si="19"/>
        <v>62.739407657922463</v>
      </c>
    </row>
    <row r="134" spans="2:9" s="56" customFormat="1" ht="15" customHeight="1" x14ac:dyDescent="0.25">
      <c r="B134" s="77">
        <v>3</v>
      </c>
      <c r="C134" s="78"/>
      <c r="D134" s="79"/>
      <c r="E134" s="80" t="s">
        <v>4</v>
      </c>
      <c r="F134" s="81">
        <f>F135+F158</f>
        <v>22001</v>
      </c>
      <c r="G134" s="81">
        <f>G135+G158</f>
        <v>31384.23</v>
      </c>
      <c r="H134" s="81">
        <f>H135+H158</f>
        <v>19690.28</v>
      </c>
      <c r="I134" s="55">
        <f t="shared" si="19"/>
        <v>62.739407657922463</v>
      </c>
    </row>
    <row r="135" spans="2:9" ht="15" customHeight="1" x14ac:dyDescent="0.25">
      <c r="B135" s="66">
        <v>32</v>
      </c>
      <c r="C135" s="67"/>
      <c r="D135" s="48"/>
      <c r="E135" s="51" t="s">
        <v>12</v>
      </c>
      <c r="F135" s="73">
        <v>21701</v>
      </c>
      <c r="G135" s="73">
        <v>30940.23</v>
      </c>
      <c r="H135" s="73">
        <f>H136+H140+H145+H154</f>
        <v>19345.939999999999</v>
      </c>
      <c r="I135" s="59">
        <f t="shared" si="19"/>
        <v>62.526813795501845</v>
      </c>
    </row>
    <row r="136" spans="2:9" ht="15" customHeight="1" x14ac:dyDescent="0.25">
      <c r="B136" s="77">
        <v>321</v>
      </c>
      <c r="C136" s="78"/>
      <c r="D136" s="79"/>
      <c r="E136" s="51" t="s">
        <v>38</v>
      </c>
      <c r="F136" s="73">
        <f>F137+F138+F139</f>
        <v>0</v>
      </c>
      <c r="G136" s="73">
        <v>0</v>
      </c>
      <c r="H136" s="73">
        <f>H137+H138+H139</f>
        <v>3058.21</v>
      </c>
      <c r="I136" s="59">
        <v>0</v>
      </c>
    </row>
    <row r="137" spans="2:9" ht="15" customHeight="1" x14ac:dyDescent="0.25">
      <c r="B137" s="66">
        <v>3211</v>
      </c>
      <c r="C137" s="67"/>
      <c r="D137" s="48"/>
      <c r="E137" s="51" t="s">
        <v>39</v>
      </c>
      <c r="F137" s="73">
        <v>0</v>
      </c>
      <c r="G137" s="73">
        <v>0</v>
      </c>
      <c r="H137" s="65">
        <v>2437.71</v>
      </c>
      <c r="I137" s="59">
        <v>0</v>
      </c>
    </row>
    <row r="138" spans="2:9" ht="15" customHeight="1" x14ac:dyDescent="0.25">
      <c r="B138" s="66">
        <v>3213</v>
      </c>
      <c r="C138" s="67"/>
      <c r="D138" s="48"/>
      <c r="E138" s="51" t="s">
        <v>99</v>
      </c>
      <c r="F138" s="73">
        <v>0</v>
      </c>
      <c r="G138" s="73">
        <v>0</v>
      </c>
      <c r="H138" s="65">
        <v>325</v>
      </c>
      <c r="I138" s="59">
        <v>0</v>
      </c>
    </row>
    <row r="139" spans="2:9" ht="15" customHeight="1" x14ac:dyDescent="0.25">
      <c r="B139" s="66">
        <v>3214</v>
      </c>
      <c r="C139" s="67"/>
      <c r="D139" s="48"/>
      <c r="E139" s="51" t="s">
        <v>165</v>
      </c>
      <c r="F139" s="73">
        <v>0</v>
      </c>
      <c r="G139" s="73">
        <v>0</v>
      </c>
      <c r="H139" s="65">
        <v>295.5</v>
      </c>
      <c r="I139" s="59">
        <v>0</v>
      </c>
    </row>
    <row r="140" spans="2:9" ht="15" customHeight="1" x14ac:dyDescent="0.25">
      <c r="B140" s="77">
        <v>322</v>
      </c>
      <c r="C140" s="78"/>
      <c r="D140" s="79"/>
      <c r="E140" s="80" t="s">
        <v>101</v>
      </c>
      <c r="F140" s="73">
        <f>F141+F142+F143+F144</f>
        <v>0</v>
      </c>
      <c r="G140" s="73">
        <v>0</v>
      </c>
      <c r="H140" s="73">
        <f>H141+H142+H143+H144</f>
        <v>9230.5399999999991</v>
      </c>
      <c r="I140" s="59">
        <v>0</v>
      </c>
    </row>
    <row r="141" spans="2:9" ht="15" customHeight="1" x14ac:dyDescent="0.25">
      <c r="B141" s="66">
        <v>3221</v>
      </c>
      <c r="C141" s="67"/>
      <c r="D141" s="48"/>
      <c r="E141" s="51" t="s">
        <v>102</v>
      </c>
      <c r="F141" s="73">
        <v>0</v>
      </c>
      <c r="G141" s="73">
        <v>0</v>
      </c>
      <c r="H141" s="65">
        <v>2451.63</v>
      </c>
      <c r="I141" s="59">
        <v>0</v>
      </c>
    </row>
    <row r="142" spans="2:9" ht="15" customHeight="1" x14ac:dyDescent="0.25">
      <c r="B142" s="66">
        <v>3222</v>
      </c>
      <c r="C142" s="67"/>
      <c r="D142" s="48"/>
      <c r="E142" s="51" t="s">
        <v>103</v>
      </c>
      <c r="F142" s="73">
        <v>0</v>
      </c>
      <c r="G142" s="73">
        <v>0</v>
      </c>
      <c r="H142" s="65">
        <v>0</v>
      </c>
      <c r="I142" s="59">
        <v>0</v>
      </c>
    </row>
    <row r="143" spans="2:9" ht="15" customHeight="1" x14ac:dyDescent="0.25">
      <c r="B143" s="66">
        <v>3223</v>
      </c>
      <c r="C143" s="67"/>
      <c r="D143" s="48"/>
      <c r="E143" s="51" t="s">
        <v>104</v>
      </c>
      <c r="F143" s="73">
        <v>0</v>
      </c>
      <c r="G143" s="73">
        <v>0</v>
      </c>
      <c r="H143" s="65">
        <v>6513.94</v>
      </c>
      <c r="I143" s="59">
        <v>0</v>
      </c>
    </row>
    <row r="144" spans="2:9" ht="15" customHeight="1" x14ac:dyDescent="0.25">
      <c r="B144" s="66">
        <v>3224</v>
      </c>
      <c r="C144" s="67"/>
      <c r="D144" s="48"/>
      <c r="E144" s="51" t="s">
        <v>166</v>
      </c>
      <c r="F144" s="73">
        <v>0</v>
      </c>
      <c r="G144" s="73">
        <v>0</v>
      </c>
      <c r="H144" s="65">
        <v>264.97000000000003</v>
      </c>
      <c r="I144" s="59">
        <v>0</v>
      </c>
    </row>
    <row r="145" spans="2:9" ht="15" customHeight="1" x14ac:dyDescent="0.25">
      <c r="B145" s="77">
        <v>323</v>
      </c>
      <c r="C145" s="78"/>
      <c r="D145" s="79"/>
      <c r="E145" s="80" t="s">
        <v>107</v>
      </c>
      <c r="F145" s="73">
        <f>F146+F147+F148+F149+F150+F151+F152+F153</f>
        <v>0</v>
      </c>
      <c r="G145" s="73">
        <v>0</v>
      </c>
      <c r="H145" s="73">
        <f t="shared" ref="H145" si="56">H146+H147+H148+H149+H150+H151+H152+H153</f>
        <v>6251.05</v>
      </c>
      <c r="I145" s="59">
        <v>0</v>
      </c>
    </row>
    <row r="146" spans="2:9" ht="15" customHeight="1" x14ac:dyDescent="0.25">
      <c r="B146" s="66">
        <v>3231</v>
      </c>
      <c r="C146" s="67"/>
      <c r="D146" s="48"/>
      <c r="E146" s="51" t="s">
        <v>108</v>
      </c>
      <c r="F146" s="73">
        <v>0</v>
      </c>
      <c r="G146" s="73">
        <v>0</v>
      </c>
      <c r="H146" s="65">
        <v>664.58</v>
      </c>
      <c r="I146" s="59">
        <v>0</v>
      </c>
    </row>
    <row r="147" spans="2:9" ht="15" customHeight="1" x14ac:dyDescent="0.25">
      <c r="B147" s="66">
        <v>3232</v>
      </c>
      <c r="C147" s="67"/>
      <c r="D147" s="48"/>
      <c r="E147" s="51" t="s">
        <v>109</v>
      </c>
      <c r="F147" s="73">
        <v>0</v>
      </c>
      <c r="G147" s="73">
        <v>0</v>
      </c>
      <c r="H147" s="65">
        <v>2272.8000000000002</v>
      </c>
      <c r="I147" s="59">
        <v>0</v>
      </c>
    </row>
    <row r="148" spans="2:9" ht="15" customHeight="1" x14ac:dyDescent="0.25">
      <c r="B148" s="66">
        <v>3233</v>
      </c>
      <c r="C148" s="67"/>
      <c r="D148" s="48"/>
      <c r="E148" s="51" t="s">
        <v>167</v>
      </c>
      <c r="F148" s="73">
        <v>0</v>
      </c>
      <c r="G148" s="73">
        <v>0</v>
      </c>
      <c r="H148" s="65">
        <v>63.72</v>
      </c>
      <c r="I148" s="59">
        <v>0</v>
      </c>
    </row>
    <row r="149" spans="2:9" ht="15" customHeight="1" x14ac:dyDescent="0.25">
      <c r="B149" s="66">
        <v>3234</v>
      </c>
      <c r="C149" s="67"/>
      <c r="D149" s="48"/>
      <c r="E149" s="51" t="s">
        <v>111</v>
      </c>
      <c r="F149" s="73">
        <v>0</v>
      </c>
      <c r="G149" s="73">
        <v>0</v>
      </c>
      <c r="H149" s="65">
        <v>1595.95</v>
      </c>
      <c r="I149" s="59">
        <v>0</v>
      </c>
    </row>
    <row r="150" spans="2:9" ht="15" customHeight="1" x14ac:dyDescent="0.25">
      <c r="B150" s="66">
        <v>3236</v>
      </c>
      <c r="C150" s="67"/>
      <c r="D150" s="48"/>
      <c r="E150" s="51" t="s">
        <v>112</v>
      </c>
      <c r="F150" s="73">
        <v>0</v>
      </c>
      <c r="G150" s="73">
        <v>0</v>
      </c>
      <c r="H150" s="65">
        <v>290.7</v>
      </c>
      <c r="I150" s="59">
        <v>0</v>
      </c>
    </row>
    <row r="151" spans="2:9" ht="15" customHeight="1" x14ac:dyDescent="0.25">
      <c r="B151" s="66">
        <v>3237</v>
      </c>
      <c r="C151" s="67"/>
      <c r="D151" s="48"/>
      <c r="E151" s="51" t="s">
        <v>168</v>
      </c>
      <c r="F151" s="73">
        <v>0</v>
      </c>
      <c r="G151" s="73">
        <v>0</v>
      </c>
      <c r="H151" s="65">
        <v>375</v>
      </c>
      <c r="I151" s="59">
        <v>0</v>
      </c>
    </row>
    <row r="152" spans="2:9" ht="15" customHeight="1" x14ac:dyDescent="0.25">
      <c r="B152" s="66">
        <v>3238</v>
      </c>
      <c r="C152" s="67"/>
      <c r="D152" s="48"/>
      <c r="E152" s="51" t="s">
        <v>114</v>
      </c>
      <c r="F152" s="73">
        <v>0</v>
      </c>
      <c r="G152" s="73">
        <v>0</v>
      </c>
      <c r="H152" s="65">
        <v>615.79999999999995</v>
      </c>
      <c r="I152" s="59">
        <v>0</v>
      </c>
    </row>
    <row r="153" spans="2:9" ht="15" customHeight="1" x14ac:dyDescent="0.25">
      <c r="B153" s="66">
        <v>3239</v>
      </c>
      <c r="C153" s="67"/>
      <c r="D153" s="48"/>
      <c r="E153" s="51" t="s">
        <v>115</v>
      </c>
      <c r="F153" s="73">
        <v>0</v>
      </c>
      <c r="G153" s="73">
        <v>0</v>
      </c>
      <c r="H153" s="65">
        <v>372.5</v>
      </c>
      <c r="I153" s="59">
        <v>0</v>
      </c>
    </row>
    <row r="154" spans="2:9" ht="15" customHeight="1" x14ac:dyDescent="0.25">
      <c r="B154" s="77">
        <v>329</v>
      </c>
      <c r="C154" s="78"/>
      <c r="D154" s="79"/>
      <c r="E154" s="80" t="s">
        <v>116</v>
      </c>
      <c r="F154" s="73">
        <f>F155+F156+F157</f>
        <v>0</v>
      </c>
      <c r="G154" s="73">
        <v>0</v>
      </c>
      <c r="H154" s="73">
        <f>H155+H156+H157</f>
        <v>806.14</v>
      </c>
      <c r="I154" s="59">
        <v>0</v>
      </c>
    </row>
    <row r="155" spans="2:9" ht="15" customHeight="1" x14ac:dyDescent="0.25">
      <c r="B155" s="66">
        <v>3292</v>
      </c>
      <c r="C155" s="67"/>
      <c r="D155" s="48"/>
      <c r="E155" s="51" t="s">
        <v>117</v>
      </c>
      <c r="F155" s="73">
        <v>0</v>
      </c>
      <c r="G155" s="73">
        <v>0</v>
      </c>
      <c r="H155" s="65">
        <v>560.42999999999995</v>
      </c>
      <c r="I155" s="59">
        <v>0</v>
      </c>
    </row>
    <row r="156" spans="2:9" ht="15" customHeight="1" x14ac:dyDescent="0.25">
      <c r="B156" s="66">
        <v>3294</v>
      </c>
      <c r="C156" s="67"/>
      <c r="D156" s="48"/>
      <c r="E156" s="51" t="s">
        <v>169</v>
      </c>
      <c r="F156" s="73">
        <v>0</v>
      </c>
      <c r="G156" s="73">
        <v>0</v>
      </c>
      <c r="H156" s="65">
        <v>108.09</v>
      </c>
      <c r="I156" s="59">
        <v>0</v>
      </c>
    </row>
    <row r="157" spans="2:9" ht="15" customHeight="1" x14ac:dyDescent="0.25">
      <c r="B157" s="66">
        <v>3299</v>
      </c>
      <c r="C157" s="67"/>
      <c r="D157" s="48"/>
      <c r="E157" s="51" t="s">
        <v>116</v>
      </c>
      <c r="F157" s="73">
        <v>0</v>
      </c>
      <c r="G157" s="73">
        <v>0</v>
      </c>
      <c r="H157" s="65">
        <v>137.62</v>
      </c>
      <c r="I157" s="59">
        <v>0</v>
      </c>
    </row>
    <row r="158" spans="2:9" ht="15" customHeight="1" x14ac:dyDescent="0.25">
      <c r="B158" s="66">
        <v>34</v>
      </c>
      <c r="C158" s="67"/>
      <c r="D158" s="48"/>
      <c r="E158" s="51" t="s">
        <v>121</v>
      </c>
      <c r="F158" s="73">
        <v>300</v>
      </c>
      <c r="G158" s="73">
        <v>444</v>
      </c>
      <c r="H158" s="73">
        <f t="shared" ref="H158" si="57">H159</f>
        <v>344.34</v>
      </c>
      <c r="I158" s="59">
        <f t="shared" si="19"/>
        <v>77.554054054054049</v>
      </c>
    </row>
    <row r="159" spans="2:9" ht="15" customHeight="1" x14ac:dyDescent="0.25">
      <c r="B159" s="77">
        <v>343</v>
      </c>
      <c r="C159" s="78"/>
      <c r="D159" s="79"/>
      <c r="E159" s="80" t="s">
        <v>122</v>
      </c>
      <c r="F159" s="73">
        <f>F160</f>
        <v>0</v>
      </c>
      <c r="G159" s="73">
        <f t="shared" ref="G159:H159" si="58">G160</f>
        <v>0</v>
      </c>
      <c r="H159" s="73">
        <f t="shared" si="58"/>
        <v>344.34</v>
      </c>
      <c r="I159" s="59">
        <v>0</v>
      </c>
    </row>
    <row r="160" spans="2:9" ht="15" customHeight="1" x14ac:dyDescent="0.25">
      <c r="B160" s="66">
        <v>3431</v>
      </c>
      <c r="C160" s="67"/>
      <c r="D160" s="48"/>
      <c r="E160" s="51" t="s">
        <v>123</v>
      </c>
      <c r="F160" s="73">
        <v>0</v>
      </c>
      <c r="G160" s="65">
        <v>0</v>
      </c>
      <c r="H160" s="65">
        <v>344.34</v>
      </c>
      <c r="I160" s="59">
        <v>0</v>
      </c>
    </row>
    <row r="161" spans="2:9" ht="15" customHeight="1" x14ac:dyDescent="0.25">
      <c r="B161" s="186" t="s">
        <v>161</v>
      </c>
      <c r="C161" s="187"/>
      <c r="D161" s="188"/>
      <c r="E161" s="107" t="s">
        <v>174</v>
      </c>
      <c r="F161" s="108">
        <f>F162</f>
        <v>100</v>
      </c>
      <c r="G161" s="108">
        <f t="shared" ref="G161:H161" si="59">G162</f>
        <v>100</v>
      </c>
      <c r="H161" s="108">
        <f t="shared" si="59"/>
        <v>0</v>
      </c>
      <c r="I161" s="153">
        <f t="shared" si="19"/>
        <v>0</v>
      </c>
    </row>
    <row r="162" spans="2:9" ht="15" customHeight="1" x14ac:dyDescent="0.25">
      <c r="B162" s="104" t="s">
        <v>159</v>
      </c>
      <c r="C162" s="105"/>
      <c r="D162" s="106"/>
      <c r="E162" s="107" t="s">
        <v>173</v>
      </c>
      <c r="F162" s="108">
        <f>F163</f>
        <v>100</v>
      </c>
      <c r="G162" s="108">
        <f t="shared" ref="G162:H162" si="60">G163</f>
        <v>100</v>
      </c>
      <c r="H162" s="108">
        <f t="shared" si="60"/>
        <v>0</v>
      </c>
      <c r="I162" s="153">
        <f t="shared" si="19"/>
        <v>0</v>
      </c>
    </row>
    <row r="163" spans="2:9" s="56" customFormat="1" ht="15" customHeight="1" x14ac:dyDescent="0.25">
      <c r="B163" s="77">
        <v>4</v>
      </c>
      <c r="C163" s="78"/>
      <c r="D163" s="79"/>
      <c r="E163" s="80" t="s">
        <v>6</v>
      </c>
      <c r="F163" s="81">
        <f>F164</f>
        <v>100</v>
      </c>
      <c r="G163" s="81">
        <f t="shared" ref="G163:H163" si="61">G164</f>
        <v>100</v>
      </c>
      <c r="H163" s="81">
        <f t="shared" si="61"/>
        <v>0</v>
      </c>
      <c r="I163" s="55">
        <f t="shared" si="19"/>
        <v>0</v>
      </c>
    </row>
    <row r="164" spans="2:9" ht="15" customHeight="1" x14ac:dyDescent="0.25">
      <c r="B164" s="66">
        <v>42</v>
      </c>
      <c r="C164" s="67"/>
      <c r="D164" s="48"/>
      <c r="E164" s="51" t="s">
        <v>128</v>
      </c>
      <c r="F164" s="73">
        <v>100</v>
      </c>
      <c r="G164" s="73">
        <v>100</v>
      </c>
      <c r="H164" s="73">
        <f t="shared" ref="H164" si="62">H165</f>
        <v>0</v>
      </c>
      <c r="I164" s="59">
        <f t="shared" ref="I164" si="63">H164/G164*100</f>
        <v>0</v>
      </c>
    </row>
    <row r="165" spans="2:9" ht="15" customHeight="1" x14ac:dyDescent="0.25">
      <c r="B165" s="66">
        <v>422</v>
      </c>
      <c r="C165" s="67"/>
      <c r="D165" s="48"/>
      <c r="E165" s="51" t="s">
        <v>129</v>
      </c>
      <c r="F165" s="73">
        <f>F166+F167</f>
        <v>0</v>
      </c>
      <c r="G165" s="73">
        <v>0</v>
      </c>
      <c r="H165" s="73">
        <f t="shared" ref="H165" si="64">H166+H167</f>
        <v>0</v>
      </c>
      <c r="I165" s="59">
        <v>0</v>
      </c>
    </row>
    <row r="166" spans="2:9" ht="15" customHeight="1" x14ac:dyDescent="0.25">
      <c r="B166" s="66">
        <v>4221</v>
      </c>
      <c r="C166" s="67"/>
      <c r="D166" s="48"/>
      <c r="E166" s="51" t="s">
        <v>130</v>
      </c>
      <c r="F166" s="73">
        <v>0</v>
      </c>
      <c r="G166" s="73">
        <v>0</v>
      </c>
      <c r="H166" s="65">
        <v>0</v>
      </c>
      <c r="I166" s="59">
        <v>0</v>
      </c>
    </row>
    <row r="167" spans="2:9" ht="15" customHeight="1" x14ac:dyDescent="0.25">
      <c r="B167" s="66">
        <v>4223</v>
      </c>
      <c r="C167" s="67"/>
      <c r="D167" s="48"/>
      <c r="E167" s="51" t="s">
        <v>131</v>
      </c>
      <c r="F167" s="73">
        <v>0</v>
      </c>
      <c r="G167" s="73">
        <v>0</v>
      </c>
      <c r="H167" s="65">
        <v>0</v>
      </c>
      <c r="I167" s="59">
        <v>0</v>
      </c>
    </row>
    <row r="168" spans="2:9" ht="15" customHeight="1" x14ac:dyDescent="0.25">
      <c r="B168" s="66">
        <v>424</v>
      </c>
      <c r="C168" s="67"/>
      <c r="D168" s="48"/>
      <c r="E168" s="51" t="s">
        <v>132</v>
      </c>
      <c r="F168" s="73">
        <v>0</v>
      </c>
      <c r="G168" s="73">
        <v>0</v>
      </c>
      <c r="H168" s="73">
        <v>0</v>
      </c>
      <c r="I168" s="59">
        <v>0</v>
      </c>
    </row>
    <row r="169" spans="2:9" ht="15" customHeight="1" x14ac:dyDescent="0.25">
      <c r="B169" s="66">
        <v>4241</v>
      </c>
      <c r="C169" s="67"/>
      <c r="D169" s="48"/>
      <c r="E169" s="51" t="s">
        <v>133</v>
      </c>
      <c r="F169" s="73">
        <v>0</v>
      </c>
      <c r="G169" s="73">
        <v>0</v>
      </c>
      <c r="H169" s="73">
        <v>0</v>
      </c>
      <c r="I169" s="59">
        <v>0</v>
      </c>
    </row>
    <row r="170" spans="2:9" ht="30" customHeight="1" x14ac:dyDescent="0.25">
      <c r="B170" s="66"/>
      <c r="C170" s="67"/>
      <c r="D170" s="48"/>
      <c r="E170" s="51"/>
      <c r="F170" s="73"/>
      <c r="G170" s="65"/>
      <c r="H170" s="65"/>
      <c r="I170" s="7"/>
    </row>
    <row r="173" spans="2:9" x14ac:dyDescent="0.25">
      <c r="B173" s="50"/>
      <c r="C173" s="50"/>
      <c r="D173" s="50"/>
      <c r="E173" s="50"/>
      <c r="F173" s="50"/>
      <c r="G173" s="50"/>
      <c r="H173" s="71"/>
      <c r="I173" s="50"/>
    </row>
    <row r="174" spans="2:9" x14ac:dyDescent="0.25">
      <c r="B174" s="50"/>
      <c r="C174" s="50"/>
      <c r="D174" s="50"/>
      <c r="E174" s="50"/>
      <c r="F174" s="50"/>
      <c r="G174" s="50"/>
      <c r="H174" s="71"/>
      <c r="I174" s="50"/>
    </row>
    <row r="175" spans="2:9" x14ac:dyDescent="0.25">
      <c r="B175" s="50"/>
      <c r="C175" s="50"/>
      <c r="D175" s="50"/>
      <c r="E175" s="50"/>
      <c r="F175" s="50"/>
      <c r="G175" s="50"/>
      <c r="H175" s="71"/>
      <c r="I175" s="50"/>
    </row>
  </sheetData>
  <mergeCells count="26">
    <mergeCell ref="B4:I4"/>
    <mergeCell ref="B6:E6"/>
    <mergeCell ref="B7:E7"/>
    <mergeCell ref="B2:I2"/>
    <mergeCell ref="B8:D8"/>
    <mergeCell ref="B9:D9"/>
    <mergeCell ref="B10:D10"/>
    <mergeCell ref="B11:D11"/>
    <mergeCell ref="B12:D12"/>
    <mergeCell ref="B13:D13"/>
    <mergeCell ref="B14:D14"/>
    <mergeCell ref="B18:D18"/>
    <mergeCell ref="B19:D19"/>
    <mergeCell ref="B20:D20"/>
    <mergeCell ref="B21:D21"/>
    <mergeCell ref="B23:D23"/>
    <mergeCell ref="B52:D52"/>
    <mergeCell ref="B57:D57"/>
    <mergeCell ref="B29:D29"/>
    <mergeCell ref="B37:D37"/>
    <mergeCell ref="B51:D51"/>
    <mergeCell ref="B161:D161"/>
    <mergeCell ref="B131:D131"/>
    <mergeCell ref="B132:D132"/>
    <mergeCell ref="B133:D133"/>
    <mergeCell ref="B27:D27"/>
  </mergeCells>
  <phoneticPr fontId="29" type="noConversion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Kovačec</cp:lastModifiedBy>
  <cp:lastPrinted>2024-07-19T08:08:51Z</cp:lastPrinted>
  <dcterms:created xsi:type="dcterms:W3CDTF">2022-08-12T12:51:27Z</dcterms:created>
  <dcterms:modified xsi:type="dcterms:W3CDTF">2024-07-19T08:09:08Z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